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mc:AlternateContent xmlns:mc="http://schemas.openxmlformats.org/markup-compatibility/2006">
    <mc:Choice Requires="x15">
      <x15ac:absPath xmlns:x15ac="http://schemas.microsoft.com/office/spreadsheetml/2010/11/ac" url="https://justiceuk.sharepoint.com/sites/yjbBusinessIntelligenceandInsights/Statistics and Analysis/Annual Statistics/000 25 - YJ Stats 24-25/Ch 1 - Gateway to the YJS/"/>
    </mc:Choice>
  </mc:AlternateContent>
  <xr:revisionPtr revIDLastSave="3438" documentId="13_ncr:1_{FB0B615D-3F34-4788-A007-648CB746D6DC}" xr6:coauthVersionLast="47" xr6:coauthVersionMax="47" xr10:uidLastSave="{9897EEC8-6131-4DD3-8D4B-754FFF27A00E}"/>
  <bookViews>
    <workbookView xWindow="-120" yWindow="-120" windowWidth="29040" windowHeight="15720" xr2:uid="{00000000-000D-0000-FFFF-FFFF00000000}"/>
  </bookViews>
  <sheets>
    <sheet name="Cover" sheetId="1" r:id="rId1"/>
    <sheet name="Notes" sheetId="60" r:id="rId2"/>
    <sheet name="1.1" sheetId="51" r:id="rId3"/>
    <sheet name="1.2" sheetId="66" r:id="rId4"/>
    <sheet name="1.3" sheetId="54" r:id="rId5"/>
    <sheet name="1.4" sheetId="69" r:id="rId6"/>
    <sheet name="1.5" sheetId="68" r:id="rId7"/>
    <sheet name="1.6" sheetId="61" r:id="rId8"/>
    <sheet name="1.7" sheetId="70" r:id="rId9"/>
    <sheet name="1.8" sheetId="64" r:id="rId10"/>
    <sheet name="1.9" sheetId="63" r:id="rId11"/>
    <sheet name="1.10" sheetId="55" r:id="rId12"/>
    <sheet name="1.11" sheetId="71" r:id="rId13"/>
    <sheet name="1.12" sheetId="72" r:id="rId14"/>
    <sheet name="1.13" sheetId="73" r:id="rId15"/>
    <sheet name="1.14" sheetId="56" r:id="rId16"/>
    <sheet name="1.15" sheetId="57" r:id="rId17"/>
    <sheet name="1.16" sheetId="58" r:id="rId18"/>
    <sheet name="1.17" sheetId="74" r:id="rId19"/>
  </sheets>
  <definedNames>
    <definedName name="Cover_Print_Area" localSheetId="0">Cover!$A$1:$B$26</definedName>
  </definedNames>
  <calcPr calcId="191028"/>
  <customWorkbookViews>
    <customWorkbookView name="TRACIE KILBEY - Personal View" guid="{48999262-D5C6-48A0-95EF-13BCF5FE87E4}" mergeInterval="0" personalView="1" maximized="1" windowWidth="1362" windowHeight="565" tabRatio="632" activeSheetId="5"/>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4" i="54" l="1"/>
  <c r="F20" i="72"/>
  <c r="C16" i="72"/>
  <c r="I4" i="72"/>
  <c r="C26" i="71"/>
  <c r="C16" i="71"/>
  <c r="G15" i="71"/>
  <c r="C15" i="71"/>
  <c r="N53" i="63"/>
  <c r="N12" i="63"/>
  <c r="M4" i="63"/>
  <c r="O5" i="64"/>
  <c r="N5" i="64"/>
  <c r="G15" i="61"/>
  <c r="G4" i="61"/>
  <c r="C16" i="68"/>
  <c r="C18" i="69"/>
  <c r="H5" i="69"/>
  <c r="C16" i="54"/>
  <c r="H5" i="54"/>
  <c r="H5" i="66"/>
  <c r="B17" i="51"/>
  <c r="I27" i="72" l="1"/>
  <c r="I12" i="72"/>
  <c r="F15" i="71"/>
  <c r="F16" i="71" s="1"/>
  <c r="I5" i="72"/>
  <c r="N54" i="63"/>
  <c r="M6" i="63"/>
  <c r="M30" i="63"/>
  <c r="N4" i="63"/>
  <c r="O10" i="64"/>
  <c r="G30" i="61"/>
  <c r="E34" i="68"/>
  <c r="I5" i="68"/>
  <c r="H17" i="69"/>
  <c r="H15" i="54"/>
  <c r="B21" i="51"/>
  <c r="E10" i="51"/>
  <c r="D10" i="51"/>
  <c r="C10" i="51"/>
  <c r="E5" i="51"/>
  <c r="G5" i="51" s="1"/>
  <c r="B10" i="51" l="1"/>
  <c r="I5" i="51"/>
  <c r="F10" i="51"/>
  <c r="O37" i="64"/>
  <c r="N37" i="64"/>
  <c r="O36" i="64"/>
  <c r="N36" i="64"/>
  <c r="O35" i="64"/>
  <c r="N35" i="64"/>
  <c r="O34" i="64"/>
  <c r="N34" i="64"/>
  <c r="O33" i="64"/>
  <c r="N33" i="64"/>
  <c r="O32" i="64"/>
  <c r="N32" i="64"/>
  <c r="O31" i="64"/>
  <c r="N31" i="64"/>
  <c r="O30" i="64"/>
  <c r="N30" i="64"/>
  <c r="O29" i="64"/>
  <c r="N29" i="64"/>
  <c r="O28" i="64"/>
  <c r="N28" i="64"/>
  <c r="O27" i="64"/>
  <c r="N27" i="64"/>
  <c r="D26" i="72" l="1"/>
  <c r="E26" i="72"/>
  <c r="F26" i="72"/>
  <c r="C26" i="72"/>
  <c r="D15" i="71"/>
  <c r="E15" i="71"/>
  <c r="D26" i="71"/>
  <c r="E26" i="71"/>
  <c r="F26" i="71"/>
  <c r="G26" i="71"/>
  <c r="I14" i="68"/>
  <c r="I13" i="68"/>
  <c r="I12" i="68"/>
  <c r="I11" i="68"/>
  <c r="I10" i="68"/>
  <c r="I9" i="68"/>
  <c r="I8" i="68"/>
  <c r="I7" i="68"/>
  <c r="I6" i="68"/>
  <c r="G34" i="61"/>
  <c r="H28" i="68"/>
  <c r="H29" i="68"/>
  <c r="H30" i="68"/>
  <c r="H31" i="68"/>
  <c r="H32" i="68"/>
  <c r="H33" i="68"/>
  <c r="H34" i="68"/>
  <c r="H27" i="68"/>
  <c r="H35" i="68"/>
  <c r="H36" i="68"/>
  <c r="G18" i="69"/>
  <c r="G19" i="69"/>
  <c r="G20" i="69"/>
  <c r="G21" i="69"/>
  <c r="G22" i="69"/>
  <c r="G23" i="69"/>
  <c r="G24" i="69"/>
  <c r="G25" i="69"/>
  <c r="G26" i="69"/>
  <c r="G27" i="69"/>
  <c r="G28" i="69"/>
  <c r="G29" i="69"/>
  <c r="G30" i="69"/>
  <c r="G16" i="54"/>
  <c r="G17" i="54"/>
  <c r="G18" i="54"/>
  <c r="G19" i="54"/>
  <c r="G20" i="54"/>
  <c r="G21" i="54"/>
  <c r="G22" i="54"/>
  <c r="G23" i="54"/>
  <c r="G24" i="54"/>
  <c r="G25" i="54"/>
  <c r="G26" i="54"/>
  <c r="G8" i="66"/>
  <c r="G9" i="66"/>
  <c r="G10" i="66"/>
  <c r="E9" i="51"/>
  <c r="G9" i="51" s="1"/>
  <c r="L26" i="64"/>
  <c r="K26" i="64"/>
  <c r="J25" i="64"/>
  <c r="I22" i="64"/>
  <c r="H24" i="64"/>
  <c r="G21" i="64"/>
  <c r="F16" i="64"/>
  <c r="E25" i="64"/>
  <c r="C24" i="64"/>
  <c r="G58" i="61"/>
  <c r="G57" i="61"/>
  <c r="G56" i="61"/>
  <c r="G55" i="61"/>
  <c r="G54" i="61"/>
  <c r="G53" i="61"/>
  <c r="G52" i="61"/>
  <c r="G51" i="61"/>
  <c r="G50" i="61"/>
  <c r="G49" i="61"/>
  <c r="G48" i="61"/>
  <c r="G47" i="61"/>
  <c r="G8" i="61"/>
  <c r="G7" i="61"/>
  <c r="G6" i="61"/>
  <c r="G5" i="61"/>
  <c r="G46" i="61"/>
  <c r="G45" i="61"/>
  <c r="G44" i="61"/>
  <c r="G43" i="61"/>
  <c r="G42" i="61"/>
  <c r="G41" i="61"/>
  <c r="G40" i="61"/>
  <c r="G39" i="61"/>
  <c r="G38" i="61"/>
  <c r="G37" i="61"/>
  <c r="G36" i="61"/>
  <c r="G35" i="61"/>
  <c r="G33" i="61"/>
  <c r="G32" i="61"/>
  <c r="G31" i="61"/>
  <c r="G29" i="61"/>
  <c r="G28" i="61"/>
  <c r="G27" i="61"/>
  <c r="G26" i="61"/>
  <c r="G25" i="61"/>
  <c r="G24" i="61"/>
  <c r="G23" i="61"/>
  <c r="G22" i="61"/>
  <c r="G21" i="61"/>
  <c r="G20" i="61"/>
  <c r="G19" i="61"/>
  <c r="G18" i="61"/>
  <c r="G17" i="61"/>
  <c r="G16" i="61"/>
  <c r="G14" i="61"/>
  <c r="G13" i="61"/>
  <c r="G12" i="61"/>
  <c r="G11" i="61"/>
  <c r="G10" i="61"/>
  <c r="G9" i="61"/>
  <c r="H16" i="69"/>
  <c r="H15" i="69"/>
  <c r="H14" i="69"/>
  <c r="H13" i="69"/>
  <c r="H12" i="69"/>
  <c r="H11" i="69"/>
  <c r="H10" i="69"/>
  <c r="H9" i="69"/>
  <c r="H8" i="69"/>
  <c r="H7" i="69"/>
  <c r="H6" i="69"/>
  <c r="H13" i="54"/>
  <c r="H12" i="54"/>
  <c r="H11" i="54"/>
  <c r="H10" i="54"/>
  <c r="H9" i="54"/>
  <c r="H8" i="54"/>
  <c r="H7" i="54"/>
  <c r="H6" i="54"/>
  <c r="H7" i="66"/>
  <c r="H6" i="66"/>
  <c r="C21" i="51"/>
  <c r="D21" i="51"/>
  <c r="F21" i="51"/>
  <c r="E25" i="72"/>
  <c r="D25" i="72"/>
  <c r="C25" i="72"/>
  <c r="F24" i="72"/>
  <c r="E24" i="72"/>
  <c r="D24" i="72"/>
  <c r="C24" i="72"/>
  <c r="F23" i="72"/>
  <c r="E23" i="72"/>
  <c r="D22" i="72"/>
  <c r="F21" i="72"/>
  <c r="E21" i="72"/>
  <c r="D21" i="72"/>
  <c r="C21" i="72"/>
  <c r="E20" i="72"/>
  <c r="C20" i="72"/>
  <c r="F19" i="72"/>
  <c r="D18" i="72"/>
  <c r="F17" i="72"/>
  <c r="E17" i="72"/>
  <c r="D17" i="72"/>
  <c r="C17" i="72"/>
  <c r="F16" i="72"/>
  <c r="E16" i="72"/>
  <c r="D16" i="72"/>
  <c r="G27" i="71"/>
  <c r="F27" i="71"/>
  <c r="E27" i="71"/>
  <c r="D27" i="71"/>
  <c r="C27" i="71"/>
  <c r="G25" i="71"/>
  <c r="F25" i="71"/>
  <c r="E25" i="71"/>
  <c r="D25" i="71"/>
  <c r="C25" i="71"/>
  <c r="G24" i="71"/>
  <c r="F24" i="71"/>
  <c r="E24" i="71"/>
  <c r="D24" i="71"/>
  <c r="C24" i="71"/>
  <c r="G23" i="71"/>
  <c r="F23" i="71"/>
  <c r="E23" i="71"/>
  <c r="D23" i="71"/>
  <c r="C23" i="71"/>
  <c r="G22" i="71"/>
  <c r="F22" i="71"/>
  <c r="E22" i="71"/>
  <c r="D22" i="71"/>
  <c r="C22" i="71"/>
  <c r="G21" i="71"/>
  <c r="F21" i="71"/>
  <c r="E21" i="71"/>
  <c r="D21" i="71"/>
  <c r="C21" i="71"/>
  <c r="G20" i="71"/>
  <c r="F20" i="71"/>
  <c r="E20" i="71"/>
  <c r="D20" i="71"/>
  <c r="C20" i="71"/>
  <c r="G19" i="71"/>
  <c r="F19" i="71"/>
  <c r="E19" i="71"/>
  <c r="D19" i="71"/>
  <c r="C19" i="71"/>
  <c r="G18" i="71"/>
  <c r="F18" i="71"/>
  <c r="E18" i="71"/>
  <c r="D18" i="71"/>
  <c r="C18" i="71"/>
  <c r="G17" i="71"/>
  <c r="F17" i="71"/>
  <c r="E17" i="71"/>
  <c r="D17" i="71"/>
  <c r="C17" i="71"/>
  <c r="G16" i="71"/>
  <c r="E16" i="71"/>
  <c r="D16" i="71"/>
  <c r="F30" i="69"/>
  <c r="E30" i="69"/>
  <c r="D30" i="69"/>
  <c r="C30" i="69"/>
  <c r="F29" i="69"/>
  <c r="E29" i="69"/>
  <c r="D29" i="69"/>
  <c r="C29" i="69"/>
  <c r="F28" i="69"/>
  <c r="E28" i="69"/>
  <c r="D28" i="69"/>
  <c r="C28" i="69"/>
  <c r="F27" i="69"/>
  <c r="E27" i="69"/>
  <c r="D27" i="69"/>
  <c r="C27" i="69"/>
  <c r="F26" i="69"/>
  <c r="E26" i="69"/>
  <c r="D26" i="69"/>
  <c r="C26" i="69"/>
  <c r="F25" i="69"/>
  <c r="H25" i="69" s="1"/>
  <c r="E25" i="69"/>
  <c r="D25" i="69"/>
  <c r="C25" i="69"/>
  <c r="F24" i="69"/>
  <c r="H24" i="69" s="1"/>
  <c r="E24" i="69"/>
  <c r="D24" i="69"/>
  <c r="C24" i="69"/>
  <c r="F23" i="69"/>
  <c r="E23" i="69"/>
  <c r="D23" i="69"/>
  <c r="C23" i="69"/>
  <c r="F22" i="69"/>
  <c r="H22" i="69" s="1"/>
  <c r="E22" i="69"/>
  <c r="D22" i="69"/>
  <c r="C22" i="69"/>
  <c r="F21" i="69"/>
  <c r="H21" i="69" s="1"/>
  <c r="E21" i="69"/>
  <c r="D21" i="69"/>
  <c r="C21" i="69"/>
  <c r="F20" i="69"/>
  <c r="E20" i="69"/>
  <c r="D20" i="69"/>
  <c r="C20" i="69"/>
  <c r="F19" i="69"/>
  <c r="H19" i="69" s="1"/>
  <c r="E19" i="69"/>
  <c r="D19" i="69"/>
  <c r="C19" i="69"/>
  <c r="F18" i="69"/>
  <c r="H18" i="69" s="1"/>
  <c r="E18" i="69"/>
  <c r="D18" i="69"/>
  <c r="H27" i="69" l="1"/>
  <c r="D23" i="64"/>
  <c r="D21" i="64"/>
  <c r="H20" i="69"/>
  <c r="F18" i="72"/>
  <c r="C19" i="72"/>
  <c r="F22" i="72"/>
  <c r="D27" i="72"/>
  <c r="C18" i="72"/>
  <c r="C22" i="72"/>
  <c r="E18" i="72"/>
  <c r="F25" i="72"/>
  <c r="E22" i="72"/>
  <c r="C27" i="72"/>
  <c r="G27" i="72"/>
  <c r="D19" i="72"/>
  <c r="C23" i="72"/>
  <c r="E27" i="72"/>
  <c r="E19" i="72"/>
  <c r="D23" i="72"/>
  <c r="F27" i="72"/>
  <c r="H37" i="68"/>
  <c r="H21" i="68"/>
  <c r="H19" i="68"/>
  <c r="H26" i="68"/>
  <c r="H25" i="68"/>
  <c r="H24" i="68"/>
  <c r="H16" i="68"/>
  <c r="H23" i="68"/>
  <c r="H22" i="68"/>
  <c r="H20" i="68"/>
  <c r="H18" i="68"/>
  <c r="H17" i="68"/>
  <c r="B14" i="51"/>
  <c r="I9" i="51"/>
  <c r="C14" i="51"/>
  <c r="E14" i="51"/>
  <c r="D14" i="51"/>
  <c r="F14" i="51"/>
  <c r="H28" i="69"/>
  <c r="H26" i="69"/>
  <c r="D20" i="72"/>
  <c r="I11" i="72"/>
  <c r="E17" i="64"/>
  <c r="F17" i="64"/>
  <c r="F23" i="64"/>
  <c r="G23" i="64"/>
  <c r="K16" i="64"/>
  <c r="G17" i="64"/>
  <c r="J16" i="64"/>
  <c r="L17" i="64"/>
  <c r="L16" i="64"/>
  <c r="G18" i="64"/>
  <c r="L20" i="64"/>
  <c r="E23" i="64"/>
  <c r="H23" i="69"/>
  <c r="H29" i="69"/>
  <c r="I9" i="72"/>
  <c r="I21" i="72" s="1"/>
  <c r="I10" i="72"/>
  <c r="I7" i="72"/>
  <c r="I13" i="72"/>
  <c r="I8" i="72"/>
  <c r="I6" i="72"/>
  <c r="K24" i="64"/>
  <c r="K25" i="64"/>
  <c r="J18" i="64"/>
  <c r="L18" i="64"/>
  <c r="I19" i="64"/>
  <c r="H17" i="64"/>
  <c r="J19" i="64"/>
  <c r="L23" i="64"/>
  <c r="L25" i="64"/>
  <c r="I24" i="64"/>
  <c r="J24" i="64"/>
  <c r="L24" i="64"/>
  <c r="K23" i="64"/>
  <c r="I17" i="64"/>
  <c r="K19" i="64"/>
  <c r="G16" i="64"/>
  <c r="C26" i="64"/>
  <c r="H23" i="64"/>
  <c r="K18" i="64"/>
  <c r="J17" i="64"/>
  <c r="L19" i="64"/>
  <c r="H16" i="64"/>
  <c r="D26" i="64"/>
  <c r="H18" i="64"/>
  <c r="I18" i="64"/>
  <c r="I23" i="64"/>
  <c r="J23" i="64"/>
  <c r="K17" i="64"/>
  <c r="K20" i="64"/>
  <c r="I16" i="64"/>
  <c r="E26" i="64"/>
  <c r="C21" i="64"/>
  <c r="E22" i="64"/>
  <c r="C20" i="64"/>
  <c r="G22" i="64"/>
  <c r="D20" i="64"/>
  <c r="H22" i="64"/>
  <c r="D25" i="64"/>
  <c r="C19" i="64"/>
  <c r="E20" i="64"/>
  <c r="G26" i="64"/>
  <c r="D24" i="64"/>
  <c r="H26" i="64"/>
  <c r="C18" i="64"/>
  <c r="E19" i="64"/>
  <c r="G20" i="64"/>
  <c r="I21" i="64"/>
  <c r="K22" i="64"/>
  <c r="C16" i="64"/>
  <c r="E24" i="64"/>
  <c r="G25" i="64"/>
  <c r="I26" i="64"/>
  <c r="D18" i="64"/>
  <c r="H20" i="64"/>
  <c r="L22" i="64"/>
  <c r="D16" i="64"/>
  <c r="H25" i="64"/>
  <c r="C17" i="64"/>
  <c r="E18" i="64"/>
  <c r="G19" i="64"/>
  <c r="I20" i="64"/>
  <c r="K21" i="64"/>
  <c r="C23" i="64"/>
  <c r="E16" i="64"/>
  <c r="G24" i="64"/>
  <c r="I25" i="64"/>
  <c r="C22" i="64"/>
  <c r="D22" i="64"/>
  <c r="F22" i="64"/>
  <c r="E21" i="64"/>
  <c r="C25" i="64"/>
  <c r="F21" i="64"/>
  <c r="F26" i="64"/>
  <c r="D19" i="64"/>
  <c r="F20" i="64"/>
  <c r="H21" i="64"/>
  <c r="J22" i="64"/>
  <c r="F25" i="64"/>
  <c r="F19" i="64"/>
  <c r="J21" i="64"/>
  <c r="F24" i="64"/>
  <c r="J26" i="64"/>
  <c r="D17" i="64"/>
  <c r="F18" i="64"/>
  <c r="H19" i="64"/>
  <c r="J20" i="64"/>
  <c r="L21" i="64"/>
  <c r="G19" i="72" l="1"/>
  <c r="G18" i="72"/>
  <c r="G24" i="72"/>
  <c r="G20" i="72"/>
  <c r="G25" i="72"/>
  <c r="G17" i="72"/>
  <c r="H24" i="72"/>
  <c r="G16" i="72"/>
  <c r="G21" i="72"/>
  <c r="G23" i="72"/>
  <c r="G22" i="72"/>
  <c r="G26" i="72"/>
  <c r="H25" i="72"/>
  <c r="H22" i="72"/>
  <c r="H20" i="72"/>
  <c r="H23" i="72"/>
  <c r="H17" i="72"/>
  <c r="H27" i="72"/>
  <c r="H19" i="72"/>
  <c r="H18" i="72"/>
  <c r="H21" i="72"/>
  <c r="I16" i="72"/>
  <c r="I19" i="72"/>
  <c r="H26" i="72" l="1"/>
  <c r="H16" i="72"/>
  <c r="I26" i="72"/>
  <c r="I23" i="72"/>
  <c r="I20" i="72"/>
  <c r="I17" i="72"/>
  <c r="I25" i="72"/>
  <c r="I22" i="72"/>
  <c r="I18" i="72"/>
  <c r="I24" i="72"/>
  <c r="D16" i="68"/>
  <c r="E37" i="68"/>
  <c r="F37" i="68"/>
  <c r="G22" i="68"/>
  <c r="I22" i="68" s="1"/>
  <c r="G36" i="68"/>
  <c r="I36" i="68" s="1"/>
  <c r="F36" i="68"/>
  <c r="E36" i="68"/>
  <c r="D36" i="68"/>
  <c r="G35" i="68"/>
  <c r="I35" i="68" s="1"/>
  <c r="F35" i="68"/>
  <c r="E35" i="68"/>
  <c r="D35" i="68"/>
  <c r="G27" i="68"/>
  <c r="I27" i="68" s="1"/>
  <c r="F27" i="68"/>
  <c r="E27" i="68"/>
  <c r="D27" i="68"/>
  <c r="G34" i="68"/>
  <c r="I34" i="68" s="1"/>
  <c r="F34" i="68"/>
  <c r="D34" i="68"/>
  <c r="G33" i="68"/>
  <c r="I33" i="68" s="1"/>
  <c r="F33" i="68"/>
  <c r="E33" i="68"/>
  <c r="D33" i="68"/>
  <c r="G32" i="68"/>
  <c r="I32" i="68" s="1"/>
  <c r="F32" i="68"/>
  <c r="E32" i="68"/>
  <c r="D32" i="68"/>
  <c r="G31" i="68"/>
  <c r="I31" i="68" s="1"/>
  <c r="F31" i="68"/>
  <c r="E31" i="68"/>
  <c r="D31" i="68"/>
  <c r="G30" i="68"/>
  <c r="I30" i="68" s="1"/>
  <c r="F30" i="68"/>
  <c r="E30" i="68"/>
  <c r="D30" i="68"/>
  <c r="G29" i="68"/>
  <c r="I29" i="68" s="1"/>
  <c r="F29" i="68"/>
  <c r="E29" i="68"/>
  <c r="D29" i="68"/>
  <c r="G28" i="68"/>
  <c r="I28" i="68" s="1"/>
  <c r="F28" i="68"/>
  <c r="E28" i="68"/>
  <c r="D28" i="68"/>
  <c r="C26" i="68"/>
  <c r="C25" i="68"/>
  <c r="C24" i="68"/>
  <c r="C23" i="68"/>
  <c r="C22" i="68"/>
  <c r="C21" i="68"/>
  <c r="C20" i="68"/>
  <c r="C19" i="68"/>
  <c r="C18" i="68"/>
  <c r="C17" i="68"/>
  <c r="F21" i="54"/>
  <c r="H21" i="54" s="1"/>
  <c r="C21" i="54"/>
  <c r="D21" i="54"/>
  <c r="E21" i="54"/>
  <c r="F8" i="66"/>
  <c r="H8" i="66" s="1"/>
  <c r="F9" i="66"/>
  <c r="H9" i="66" s="1"/>
  <c r="F10" i="66"/>
  <c r="B20" i="51"/>
  <c r="C20" i="51"/>
  <c r="D20" i="51"/>
  <c r="F20" i="51"/>
  <c r="B19" i="51"/>
  <c r="E8" i="51"/>
  <c r="G8" i="51" s="1"/>
  <c r="D13" i="51" s="1"/>
  <c r="F16" i="54"/>
  <c r="H16" i="54" s="1"/>
  <c r="F17" i="54"/>
  <c r="H17" i="54" s="1"/>
  <c r="F18" i="54"/>
  <c r="H18" i="54" s="1"/>
  <c r="F19" i="54"/>
  <c r="H19" i="54" s="1"/>
  <c r="F20" i="54"/>
  <c r="H20" i="54" s="1"/>
  <c r="F22" i="54"/>
  <c r="H22" i="54" s="1"/>
  <c r="F23" i="54"/>
  <c r="H23" i="54" s="1"/>
  <c r="F24" i="54"/>
  <c r="H24" i="54" s="1"/>
  <c r="F25" i="54"/>
  <c r="H25" i="54" s="1"/>
  <c r="F26" i="54"/>
  <c r="N15" i="64" l="1"/>
  <c r="M25" i="64"/>
  <c r="M22" i="64"/>
  <c r="G24" i="68"/>
  <c r="I24" i="68" s="1"/>
  <c r="G17" i="68"/>
  <c r="I17" i="68" s="1"/>
  <c r="F21" i="68"/>
  <c r="D17" i="68"/>
  <c r="G18" i="68"/>
  <c r="I18" i="68" s="1"/>
  <c r="I15" i="68"/>
  <c r="D22" i="68"/>
  <c r="F22" i="68"/>
  <c r="F18" i="68"/>
  <c r="F26" i="68"/>
  <c r="F23" i="68"/>
  <c r="F19" i="68"/>
  <c r="F17" i="68"/>
  <c r="F25" i="68"/>
  <c r="F16" i="68"/>
  <c r="G20" i="68"/>
  <c r="I20" i="68" s="1"/>
  <c r="D26" i="68"/>
  <c r="E16" i="68"/>
  <c r="F20" i="68"/>
  <c r="F24" i="68"/>
  <c r="D37" i="68"/>
  <c r="E17" i="68"/>
  <c r="E20" i="68"/>
  <c r="D24" i="68"/>
  <c r="E22" i="68"/>
  <c r="E24" i="68"/>
  <c r="D20" i="68"/>
  <c r="E26" i="68"/>
  <c r="D18" i="68"/>
  <c r="D23" i="68"/>
  <c r="E18" i="68"/>
  <c r="D21" i="68"/>
  <c r="E23" i="68"/>
  <c r="E21" i="68"/>
  <c r="D25" i="68"/>
  <c r="G23" i="68"/>
  <c r="I23" i="68" s="1"/>
  <c r="E25" i="68"/>
  <c r="D19" i="68"/>
  <c r="G21" i="68"/>
  <c r="I21" i="68" s="1"/>
  <c r="E19" i="68"/>
  <c r="G25" i="68"/>
  <c r="I25" i="68" s="1"/>
  <c r="B13" i="51"/>
  <c r="I8" i="51"/>
  <c r="F13" i="51"/>
  <c r="C13" i="51"/>
  <c r="G37" i="68"/>
  <c r="I37" i="68" s="1"/>
  <c r="G19" i="68"/>
  <c r="I19" i="68" s="1"/>
  <c r="G26" i="68"/>
  <c r="G16" i="68"/>
  <c r="I16" i="68" s="1"/>
  <c r="E13" i="51"/>
  <c r="F19" i="51" l="1"/>
  <c r="D19" i="51"/>
  <c r="C19" i="51"/>
  <c r="F18" i="51"/>
  <c r="D18" i="51"/>
  <c r="C18" i="51"/>
  <c r="B18" i="51"/>
  <c r="F17" i="51"/>
  <c r="D17" i="51"/>
  <c r="C17" i="51"/>
  <c r="D8" i="66" l="1"/>
  <c r="E8" i="66"/>
  <c r="D9" i="66"/>
  <c r="E9" i="66"/>
  <c r="D10" i="66"/>
  <c r="E10" i="66"/>
  <c r="C9" i="66"/>
  <c r="C10" i="66"/>
  <c r="C8" i="66"/>
  <c r="E26" i="54"/>
  <c r="D26" i="54"/>
  <c r="C26" i="54"/>
  <c r="E25" i="54"/>
  <c r="D25" i="54"/>
  <c r="C25" i="54"/>
  <c r="E24" i="54"/>
  <c r="D24" i="54"/>
  <c r="C24" i="54"/>
  <c r="E23" i="54"/>
  <c r="D23" i="54"/>
  <c r="C23" i="54"/>
  <c r="E22" i="54"/>
  <c r="D22" i="54"/>
  <c r="C22" i="54"/>
  <c r="E20" i="54"/>
  <c r="D20" i="54"/>
  <c r="C20" i="54"/>
  <c r="E19" i="54"/>
  <c r="D19" i="54"/>
  <c r="C19" i="54"/>
  <c r="E18" i="54"/>
  <c r="D18" i="54"/>
  <c r="C18" i="54"/>
  <c r="E17" i="54"/>
  <c r="D17" i="54"/>
  <c r="C17" i="54"/>
  <c r="E16" i="54"/>
  <c r="D16" i="54"/>
  <c r="E15" i="51" l="1"/>
  <c r="E21" i="51" s="1"/>
  <c r="E7" i="51"/>
  <c r="E19" i="51" s="1"/>
  <c r="E6" i="51"/>
  <c r="E18" i="51" s="1"/>
  <c r="E17" i="51"/>
  <c r="M57" i="63"/>
  <c r="M46" i="63"/>
  <c r="M45" i="63"/>
  <c r="M44" i="63"/>
  <c r="M43" i="63"/>
  <c r="M42" i="63"/>
  <c r="M41" i="63"/>
  <c r="M40" i="63"/>
  <c r="M39" i="63"/>
  <c r="M38" i="63"/>
  <c r="M37" i="63"/>
  <c r="M36" i="63"/>
  <c r="M35" i="63"/>
  <c r="M34" i="63"/>
  <c r="M33" i="63"/>
  <c r="M32" i="63"/>
  <c r="M31" i="63"/>
  <c r="M19" i="63"/>
  <c r="M18" i="63"/>
  <c r="M17" i="63"/>
  <c r="M16" i="63"/>
  <c r="M15" i="63"/>
  <c r="M14" i="63"/>
  <c r="M13" i="63"/>
  <c r="M12" i="63"/>
  <c r="M11" i="63"/>
  <c r="M10" i="63"/>
  <c r="M51" i="63"/>
  <c r="M50" i="63"/>
  <c r="M49" i="63"/>
  <c r="M48" i="63"/>
  <c r="M47" i="63"/>
  <c r="M9" i="63"/>
  <c r="M8" i="63"/>
  <c r="M7" i="63"/>
  <c r="M5" i="63"/>
  <c r="M56" i="63"/>
  <c r="M55" i="63"/>
  <c r="M54" i="63"/>
  <c r="M53" i="63"/>
  <c r="M52" i="63"/>
  <c r="M29" i="63"/>
  <c r="M28" i="63"/>
  <c r="M27" i="63"/>
  <c r="M26" i="63"/>
  <c r="M25" i="63"/>
  <c r="M24" i="63"/>
  <c r="M23" i="63"/>
  <c r="M22" i="63"/>
  <c r="M21" i="63"/>
  <c r="M20" i="63"/>
  <c r="N20" i="63"/>
  <c r="N21" i="63"/>
  <c r="N22" i="63"/>
  <c r="N23" i="63"/>
  <c r="N24" i="63"/>
  <c r="N25" i="63"/>
  <c r="N26" i="63"/>
  <c r="N27" i="63"/>
  <c r="N28" i="63"/>
  <c r="N29" i="63"/>
  <c r="N52" i="63"/>
  <c r="N55" i="63"/>
  <c r="N56" i="63"/>
  <c r="N5" i="63"/>
  <c r="N6" i="63"/>
  <c r="N7" i="63"/>
  <c r="N8" i="63"/>
  <c r="N9" i="63"/>
  <c r="N47" i="63"/>
  <c r="N48" i="63"/>
  <c r="N49" i="63"/>
  <c r="N50" i="63"/>
  <c r="N51" i="63"/>
  <c r="N10" i="63"/>
  <c r="N11" i="63"/>
  <c r="N13" i="63"/>
  <c r="N14" i="63"/>
  <c r="N15" i="63"/>
  <c r="N16" i="63"/>
  <c r="N17" i="63"/>
  <c r="N18" i="63"/>
  <c r="N19" i="63"/>
  <c r="N30" i="63"/>
  <c r="N31" i="63"/>
  <c r="N32" i="63"/>
  <c r="N33" i="63"/>
  <c r="N34" i="63"/>
  <c r="N35" i="63"/>
  <c r="N36" i="63"/>
  <c r="N37" i="63"/>
  <c r="N38" i="63"/>
  <c r="N39" i="63"/>
  <c r="N40" i="63"/>
  <c r="N41" i="63"/>
  <c r="N42" i="63"/>
  <c r="N43" i="63"/>
  <c r="N44" i="63"/>
  <c r="N45" i="63"/>
  <c r="N46" i="63"/>
  <c r="N57" i="63"/>
  <c r="N9" i="64"/>
  <c r="N10" i="64"/>
  <c r="O12" i="64"/>
  <c r="E20" i="51" l="1"/>
  <c r="G15" i="51"/>
  <c r="O15" i="64"/>
  <c r="O14" i="64"/>
  <c r="O7" i="64"/>
  <c r="O11" i="64"/>
  <c r="O6" i="64"/>
  <c r="O8" i="64"/>
  <c r="N14" i="64"/>
  <c r="O13" i="64"/>
  <c r="N13" i="64"/>
  <c r="N7" i="64"/>
  <c r="N11" i="64"/>
  <c r="N12" i="64"/>
  <c r="N6" i="64"/>
  <c r="N8" i="64"/>
  <c r="M21" i="64"/>
  <c r="M17" i="64"/>
  <c r="O9" i="64"/>
  <c r="M24" i="64"/>
  <c r="M23" i="64"/>
  <c r="N23" i="64" s="1"/>
  <c r="M18" i="64"/>
  <c r="M16" i="64"/>
  <c r="M19" i="64"/>
  <c r="M20" i="64"/>
  <c r="M26" i="64"/>
  <c r="B16" i="51" l="1"/>
  <c r="F16" i="51"/>
  <c r="G20" i="51"/>
  <c r="G21" i="51"/>
  <c r="N17" i="64"/>
  <c r="O17" i="64"/>
  <c r="N21" i="64"/>
  <c r="O21" i="64"/>
  <c r="O20" i="64"/>
  <c r="N20" i="64"/>
  <c r="O16" i="64"/>
  <c r="N16" i="64"/>
  <c r="N18" i="64"/>
  <c r="O18" i="64"/>
  <c r="O23" i="64"/>
  <c r="O24" i="64"/>
  <c r="N24" i="64"/>
  <c r="O22" i="64"/>
  <c r="N22" i="64"/>
  <c r="N25" i="64"/>
  <c r="O25" i="64"/>
  <c r="N19" i="64"/>
  <c r="O19" i="64"/>
  <c r="G7" i="51"/>
  <c r="G6" i="51"/>
  <c r="B11" i="51" l="1"/>
  <c r="G18" i="51"/>
  <c r="I7" i="51"/>
  <c r="G19" i="51"/>
  <c r="F12" i="51"/>
  <c r="B12" i="51"/>
  <c r="C12" i="51"/>
  <c r="D12" i="51"/>
  <c r="E12" i="51"/>
  <c r="C16" i="51" l="1"/>
  <c r="D16" i="51"/>
  <c r="E16" i="51"/>
  <c r="G16" i="51"/>
  <c r="D11" i="51" l="1"/>
  <c r="I6" i="51"/>
  <c r="E11" i="51"/>
  <c r="C11" i="51"/>
  <c r="F11" i="51"/>
  <c r="G17" i="51" l="1"/>
</calcChain>
</file>

<file path=xl/sharedStrings.xml><?xml version="1.0" encoding="utf-8"?>
<sst xmlns="http://schemas.openxmlformats.org/spreadsheetml/2006/main" count="1284" uniqueCount="315">
  <si>
    <t>Chapter 1: Gateway to the youth justice system</t>
  </si>
  <si>
    <t>Table</t>
  </si>
  <si>
    <t>Title</t>
  </si>
  <si>
    <t>Stop and search</t>
  </si>
  <si>
    <t>Table 1.1</t>
  </si>
  <si>
    <t>Stop and searches of 10 to 17 year olds by ethnic group, years ending March 2021 to 2025 against the 10 to 17 population</t>
  </si>
  <si>
    <t>Table 1.2</t>
  </si>
  <si>
    <t>Table 1.3</t>
  </si>
  <si>
    <t>Stop and searches of 10 to 17 year olds by reason for search, years ending March 2021 to 2025</t>
  </si>
  <si>
    <t>Table 1.4</t>
  </si>
  <si>
    <t>Stop and searches of 10 to 17 year olds by outcome, years ending March 2021 to 2025</t>
  </si>
  <si>
    <t>Table 1.5</t>
  </si>
  <si>
    <t>Table 1.6</t>
  </si>
  <si>
    <t>Stop and searches of 10 to 17 year olds by police force area, years ending March 2021 to 2025</t>
  </si>
  <si>
    <t>Arrests</t>
  </si>
  <si>
    <t>Table 1.7</t>
  </si>
  <si>
    <t>Table 1.8</t>
  </si>
  <si>
    <t>Table 1.9</t>
  </si>
  <si>
    <t>Table 1.10</t>
  </si>
  <si>
    <t>Table 1.11</t>
  </si>
  <si>
    <t>Table 1.12</t>
  </si>
  <si>
    <t>Table 1.13</t>
  </si>
  <si>
    <t>Youth cautions</t>
  </si>
  <si>
    <t>Table 1.14</t>
  </si>
  <si>
    <t>Table 1.15</t>
  </si>
  <si>
    <t>Table 1.16</t>
  </si>
  <si>
    <t>Table 1.17</t>
  </si>
  <si>
    <t>Sources:</t>
  </si>
  <si>
    <t>Police Powers and Procedures</t>
  </si>
  <si>
    <t>Bespoke analysis of the Court Proceedings Database</t>
  </si>
  <si>
    <t>ONS 2021 census</t>
  </si>
  <si>
    <t>Notes</t>
  </si>
  <si>
    <t>This worksheet contains one table and contains notes for chapter 1 supplementary tables.</t>
  </si>
  <si>
    <t>Note number</t>
  </si>
  <si>
    <t>Note text</t>
  </si>
  <si>
    <t>Proportions are based on where ethnic group is known. In the year ending March 2025, the ethnic group was unknown for 1% of all stop and searches of children.</t>
  </si>
  <si>
    <t>Population breakdowns are based on the 2021 census.</t>
  </si>
  <si>
    <t>Following the change in offence groups in 2015/16, it is believed that a number of police forces are incorrectly recording some ‘public order’ offences against ‘miscellaneous crimes against society’. Caution should therefore be exercised when comparing these offences over time and across forces. The Home Office is working with forces to investigate this issue.</t>
  </si>
  <si>
    <t>Comparable offence group data is not available prior to the year ending March 2016.</t>
  </si>
  <si>
    <t>The cautions statistics relate to persons for whom these offences were the principal offences for which they were dealt with. When an offender has been cautioned for two or more offences at the same time the principal offence is the more serious offence.</t>
  </si>
  <si>
    <t>Cautions for motoring offences are not held centrally. Summary motoring offences are typically addressed through Fixed Penalty Notices when dealt with out of court. These are not included in this table.</t>
  </si>
  <si>
    <t>The information in this publication for the first quarter of 2025 in relation to cautions is provisional.</t>
  </si>
  <si>
    <t>Figures may vary from those previously published, due to minor changes in classifications and other data revisions.</t>
  </si>
  <si>
    <t>Indictable only offences are the most serious and must be tried at the Crown Court; summary offences are the least serious and must be tried at magistrates’ courts; and triable-either-way offences are of intermediate severity and may be tried at either court based on the circumstances of the case. Indictable only and triable-either-way offences are often refered to collectively as 'Indictable'. See accompanying technical guide for further details.</t>
  </si>
  <si>
    <t>Caution type information was only made available from January 2019. Therefore, figures have been provided for the first full year for which data was made available (year ending March 2020).</t>
  </si>
  <si>
    <t>Proportions are based on where sex is known. In the year ending March 2025, the sex was unknown for 2% of children receiving a youth caution.</t>
  </si>
  <si>
    <t>The ethnic group breakdown is based on a 4+1 classification. Categories of ethnic group identified and recorded by police officer according to the appearance of children are not the same as those self-identified and recorded on census.</t>
  </si>
  <si>
    <t>Proportions are based on where ethnic group is known. In the year ending March 2025, the ethnic group was unknown for 13% of children receiving a youth caution.</t>
  </si>
  <si>
    <t>This worksheet contains one table. Some cells refer to notes which can be found on the notes worksheet.</t>
  </si>
  <si>
    <t>Some cells have no available data. ".." = Not available.</t>
  </si>
  <si>
    <t>Number/Proportion of stop and searches
10 to 17 population</t>
  </si>
  <si>
    <t>Asian or Asian British</t>
  </si>
  <si>
    <t>Black or Black British</t>
  </si>
  <si>
    <t>Mixed or Other</t>
  </si>
  <si>
    <t>Ethnic minorities</t>
  </si>
  <si>
    <t>White</t>
  </si>
  <si>
    <t>Total
(where ethnic group is known)</t>
  </si>
  <si>
    <t>Unknown ethnic group [note 1]</t>
  </si>
  <si>
    <t>Total (including
unknown ethnic group)</t>
  </si>
  <si>
    <t>Number of stop and searches 2021</t>
  </si>
  <si>
    <t>Number of stop and searches 2022</t>
  </si>
  <si>
    <t>Number of stop and searches 2023</t>
  </si>
  <si>
    <t>Number of stop and searches 2024</t>
  </si>
  <si>
    <t>Number of stop and searches 2025</t>
  </si>
  <si>
    <t>Proportion of stop and searches 2021</t>
  </si>
  <si>
    <t>..</t>
  </si>
  <si>
    <t>Proportion of stop and searches 2022</t>
  </si>
  <si>
    <t>Proportion of stop and searches 2023</t>
  </si>
  <si>
    <t>Proportion of stop and searches 2024</t>
  </si>
  <si>
    <t>Proportion of stop and searches 2025</t>
  </si>
  <si>
    <t>10 to 17 population [note 2]</t>
  </si>
  <si>
    <t>10 to 17 population as a proportion of total</t>
  </si>
  <si>
    <t>Stop and searches per 1,000 population 2021</t>
  </si>
  <si>
    <t>Stop and searches per 1,000 population 2022</t>
  </si>
  <si>
    <t>Stop and searches per 1,000 population 2023</t>
  </si>
  <si>
    <t>Stop and searches per 1,000 population 2024</t>
  </si>
  <si>
    <t>Stop and searches per 1,000 population 2025</t>
  </si>
  <si>
    <t>Table 1.2: Stop and searches by age group where known, years ending March 2021 to 2025</t>
  </si>
  <si>
    <t>This worksheet contains one table. Some cells refer to notes, which can be found in the notes worksheet.</t>
  </si>
  <si>
    <t>Number or proportion</t>
  </si>
  <si>
    <t>Age group</t>
  </si>
  <si>
    <t>% change 
years ending March 2024 to March 2025</t>
  </si>
  <si>
    <t>Number</t>
  </si>
  <si>
    <t>10 to 17</t>
  </si>
  <si>
    <t>18 and over</t>
  </si>
  <si>
    <t>Total (where age was known)</t>
  </si>
  <si>
    <t>Proportion</t>
  </si>
  <si>
    <t>Table 1.3: Stop and searches of 10 to 17 year olds by reason for search, years ending March 2021 to 2025</t>
  </si>
  <si>
    <t>Reason for search</t>
  </si>
  <si>
    <t>Anticipation of Violence</t>
  </si>
  <si>
    <t>Criminal Damage</t>
  </si>
  <si>
    <t>Drugs</t>
  </si>
  <si>
    <t>Firearms</t>
  </si>
  <si>
    <t>Going Equipped</t>
  </si>
  <si>
    <t>Items in connection with protest related offences: suspicion-led</t>
  </si>
  <si>
    <t>Offensive Weapons</t>
  </si>
  <si>
    <t>Other</t>
  </si>
  <si>
    <t>Stolen Property</t>
  </si>
  <si>
    <t>Terrorism Act 2000 s.43a</t>
  </si>
  <si>
    <t>Total</t>
  </si>
  <si>
    <t>Table 1.4: Stop and searches of 10 to 17 year olds by outcome, years ending March 2021 to 2025</t>
  </si>
  <si>
    <t>Outcome</t>
  </si>
  <si>
    <t>Arrest</t>
  </si>
  <si>
    <t>Caution</t>
  </si>
  <si>
    <t>Community Resolution</t>
  </si>
  <si>
    <t>Guardian Intervention</t>
  </si>
  <si>
    <t>Khat or Cannabis Warning</t>
  </si>
  <si>
    <t>Other Action</t>
  </si>
  <si>
    <t>Penalty Notice for Disorder</t>
  </si>
  <si>
    <t>Seizure of Property</t>
  </si>
  <si>
    <t>Summons</t>
  </si>
  <si>
    <t>Verbal Warning or Words of Advice</t>
  </si>
  <si>
    <t>Voluntary Attendance</t>
  </si>
  <si>
    <t>No Further Action</t>
  </si>
  <si>
    <t>Region</t>
  </si>
  <si>
    <t>10 to 17 population (2021 Census)</t>
  </si>
  <si>
    <t>Stop and searches 2021</t>
  </si>
  <si>
    <t>Stop and searches 2022</t>
  </si>
  <si>
    <t>Stop and searches 2023</t>
  </si>
  <si>
    <t>Stop and searches 2024</t>
  </si>
  <si>
    <t>Stop and searches 2025</t>
  </si>
  <si>
    <t>East Midlands</t>
  </si>
  <si>
    <t>East of England</t>
  </si>
  <si>
    <t>London</t>
  </si>
  <si>
    <t>North East</t>
  </si>
  <si>
    <t>North West</t>
  </si>
  <si>
    <t>South East</t>
  </si>
  <si>
    <t>South West</t>
  </si>
  <si>
    <t>Wales</t>
  </si>
  <si>
    <t>West Midlands</t>
  </si>
  <si>
    <t>England and Wales [note 3]</t>
  </si>
  <si>
    <t>Number of stop and searches per 10,000 in the 10 to 17 population</t>
  </si>
  <si>
    <t>Police force area</t>
  </si>
  <si>
    <t>Derbyshire</t>
  </si>
  <si>
    <t>Leicestershire</t>
  </si>
  <si>
    <t>Lincolnshire</t>
  </si>
  <si>
    <t>Northamptonshire</t>
  </si>
  <si>
    <t>Nottinghamshire</t>
  </si>
  <si>
    <t>East Midlands Region</t>
  </si>
  <si>
    <t>Bedfordshire</t>
  </si>
  <si>
    <t>Cambridgeshire</t>
  </si>
  <si>
    <t>Essex</t>
  </si>
  <si>
    <t>Hertfordshire</t>
  </si>
  <si>
    <t>Norfolk</t>
  </si>
  <si>
    <t>Suffolk</t>
  </si>
  <si>
    <t>Eastern Region</t>
  </si>
  <si>
    <t>London, City of</t>
  </si>
  <si>
    <t>Metropolitan Police</t>
  </si>
  <si>
    <t>London Region</t>
  </si>
  <si>
    <t>Cleveland</t>
  </si>
  <si>
    <t>Durham</t>
  </si>
  <si>
    <t>Northumbria</t>
  </si>
  <si>
    <t>North East Region</t>
  </si>
  <si>
    <t>Cheshire</t>
  </si>
  <si>
    <t>Cumbria</t>
  </si>
  <si>
    <t>Greater Manchester</t>
  </si>
  <si>
    <t>Lancashire</t>
  </si>
  <si>
    <t>Merseyside</t>
  </si>
  <si>
    <t>North West Region</t>
  </si>
  <si>
    <t>Hampshire</t>
  </si>
  <si>
    <t>Kent</t>
  </si>
  <si>
    <t>Surrey</t>
  </si>
  <si>
    <t>Sussex</t>
  </si>
  <si>
    <t>Thames Valley</t>
  </si>
  <si>
    <t>South East Region</t>
  </si>
  <si>
    <t>Avon &amp; Somerset</t>
  </si>
  <si>
    <t>Devon &amp; Cornwall</t>
  </si>
  <si>
    <t>Dorset</t>
  </si>
  <si>
    <t>Gloucestershire</t>
  </si>
  <si>
    <t>Wiltshire</t>
  </si>
  <si>
    <t>South West Region</t>
  </si>
  <si>
    <t>Dyfed-Powys</t>
  </si>
  <si>
    <t>Gwent</t>
  </si>
  <si>
    <t>North Wales</t>
  </si>
  <si>
    <t>South Wales</t>
  </si>
  <si>
    <t>Staffordshire</t>
  </si>
  <si>
    <t>Warwickshire</t>
  </si>
  <si>
    <t>West Mercia</t>
  </si>
  <si>
    <t>West Midlands Region</t>
  </si>
  <si>
    <t>Humberside</t>
  </si>
  <si>
    <t>North Yorkshire</t>
  </si>
  <si>
    <t>South Yorkshire</t>
  </si>
  <si>
    <t>West Yorkshire</t>
  </si>
  <si>
    <t>Yorkshire and the Humber Region</t>
  </si>
  <si>
    <t>British Transport Police</t>
  </si>
  <si>
    <t>England and Wales</t>
  </si>
  <si>
    <t>This worksheet shows one table. Some cells refer to notes, which can be found in the notes worksheet.</t>
  </si>
  <si>
    <t>Some cells have no available data. ".." = Not available</t>
  </si>
  <si>
    <t>Characteristic</t>
  </si>
  <si>
    <t>2015</t>
  </si>
  <si>
    <t>2016</t>
  </si>
  <si>
    <t>2017</t>
  </si>
  <si>
    <t>2018</t>
  </si>
  <si>
    <t>2019</t>
  </si>
  <si>
    <t>2020</t>
  </si>
  <si>
    <t>2021</t>
  </si>
  <si>
    <t>2022</t>
  </si>
  <si>
    <t>2023</t>
  </si>
  <si>
    <t>2024</t>
  </si>
  <si>
    <t>2025</t>
  </si>
  <si>
    <t>% change 
years ending March 2015 to March 2025</t>
  </si>
  <si>
    <t>Number by sex</t>
  </si>
  <si>
    <t>Boys</t>
  </si>
  <si>
    <t>Girls</t>
  </si>
  <si>
    <t>Unknown</t>
  </si>
  <si>
    <t>Total number by sex</t>
  </si>
  <si>
    <t xml:space="preserve">Total </t>
  </si>
  <si>
    <t>Number by ethnic group</t>
  </si>
  <si>
    <t>Black</t>
  </si>
  <si>
    <t>Asian or Other</t>
  </si>
  <si>
    <t>Mixed</t>
  </si>
  <si>
    <t>Proportion by sex</t>
  </si>
  <si>
    <t>Total proportion by sex</t>
  </si>
  <si>
    <t>Proportion by ethnic group</t>
  </si>
  <si>
    <t>Total proportion by ethnic group [note 5]</t>
  </si>
  <si>
    <t>Number of arrests</t>
  </si>
  <si>
    <t>Proportion of arrests</t>
  </si>
  <si>
    <t>Table 1.9: Arrests of 10 to 17 year olds for recorded crime by police force area, years ending March 2015 to 2025 [note 4]</t>
  </si>
  <si>
    <t>Avon and Somerset</t>
  </si>
  <si>
    <t>Devon and Cornwall</t>
  </si>
  <si>
    <t>Table 1.10: Arrests of 10 to 17 year olds for notifiable offences by offence group, years ending March 2016 to March 2025 [note 4][note 6][note 7]</t>
  </si>
  <si>
    <t>Offence group</t>
  </si>
  <si>
    <t>Criminal damage and arson</t>
  </si>
  <si>
    <t>Drug offences</t>
  </si>
  <si>
    <t>Fraud offences</t>
  </si>
  <si>
    <t>Possession of weapons offences</t>
  </si>
  <si>
    <t>Public order offences</t>
  </si>
  <si>
    <t>Robbery</t>
  </si>
  <si>
    <t>Sexual offences</t>
  </si>
  <si>
    <t>Theft offences</t>
  </si>
  <si>
    <t>Violence against the person</t>
  </si>
  <si>
    <t>Miscellaneous crimes against society</t>
  </si>
  <si>
    <t>Table 1.12: Arrests of 10 to 17 year olds for notifiable offences by offence group and self-defined ethnic group, year ending March 2025 [note 6]</t>
  </si>
  <si>
    <t>Proportion
White</t>
  </si>
  <si>
    <t>Proportion
Black</t>
  </si>
  <si>
    <t>Proportion
Asian or Other</t>
  </si>
  <si>
    <t>Proportion
Mixed</t>
  </si>
  <si>
    <t>Proportion
Ethnic minorities</t>
  </si>
  <si>
    <t xml:space="preserve"> Greater Manchester</t>
  </si>
  <si>
    <t xml:space="preserve"> Lancashire</t>
  </si>
  <si>
    <t>East of England Region</t>
  </si>
  <si>
    <t>England Total</t>
  </si>
  <si>
    <t>Dyfed Powys</t>
  </si>
  <si>
    <t>Wales Total</t>
  </si>
  <si>
    <t>Table 1.14: Youth cautions given to 10 to 17 year olds, by caution type, years ending March 2015 to 2025 [note 8][note 9][note 10][note 11][note 12]</t>
  </si>
  <si>
    <t>The year on year change for proportions refers to percentage points.</t>
  </si>
  <si>
    <t>Offence type [note 13]</t>
  </si>
  <si>
    <t>Caution type [note 14]</t>
  </si>
  <si>
    <t>Indictable offences</t>
  </si>
  <si>
    <t>Simple caution</t>
  </si>
  <si>
    <t>Conditional caution</t>
  </si>
  <si>
    <t>Total number</t>
  </si>
  <si>
    <t>All cautions</t>
  </si>
  <si>
    <t>Summary offences</t>
  </si>
  <si>
    <t>All offences</t>
  </si>
  <si>
    <t>Type of caution unknown</t>
  </si>
  <si>
    <t>Simple caution (as a proportion of all cautions for indictable offences)</t>
  </si>
  <si>
    <t>Conditional caution (as a proportion of all cautions for indictable offences)</t>
  </si>
  <si>
    <t>Total proportion</t>
  </si>
  <si>
    <t>All cautions for indictable offences (as a proportion of all cautions)</t>
  </si>
  <si>
    <t>Simple caution (as a proportion of all cautions for summary offences)</t>
  </si>
  <si>
    <t>Conditional caution (as a proportion of all cautions for summary offences)</t>
  </si>
  <si>
    <t>All cautions for summary offences (as a proportion of all cautions)</t>
  </si>
  <si>
    <t>Simple caution (as a proportion of all cautions)</t>
  </si>
  <si>
    <t>Conditional caution (as a proportion of all cautions)</t>
  </si>
  <si>
    <t>All cautions [note 15]</t>
  </si>
  <si>
    <t>Table 1.15: Youth cautions given to 10 to 17 year olds by sex, years ending March 2015 to 2025 [note 8][note 9][note 10][note 11][note 12]</t>
  </si>
  <si>
    <t>Sex</t>
  </si>
  <si>
    <t>Total [note 16]</t>
  </si>
  <si>
    <t>Ethnicity</t>
  </si>
  <si>
    <t>Asian</t>
  </si>
  <si>
    <t>Ethnic minority</t>
  </si>
  <si>
    <t>Total [note 18]</t>
  </si>
  <si>
    <t>Table 1.17: Youth cautions given to 10 to 17 year olds by sex and offence, years ending March 2015 to 2025 [note 8][note 9][note 10][note 11][note 12][note 19]</t>
  </si>
  <si>
    <t>This worksheet contains one table. Some cells have notes, which can be found in the notes worksheet.</t>
  </si>
  <si>
    <t>Offence Group</t>
  </si>
  <si>
    <t>Possession of weapons</t>
  </si>
  <si>
    <t>Miscellaneous crime against society</t>
  </si>
  <si>
    <t>Total indictable offences</t>
  </si>
  <si>
    <t>Summary non-motoring offences</t>
  </si>
  <si>
    <t>Wales and English regions</t>
  </si>
  <si>
    <t>Table 1.5: Stop and searches of 10 to 17 year olds for Wales and English regions, years ending March 2021 to 2025</t>
  </si>
  <si>
    <t>Table 1.6: Stop and searches of 10 to 17 year olds by police force area for Wales and English regions, years ending March 2021 to 2025</t>
  </si>
  <si>
    <t>Stop and searches of 10 to 17 year olds by Wales and English regions, years ending March 2021 to 2025</t>
  </si>
  <si>
    <t>Number of arrests per 10,000 in the 10 to 17 population</t>
  </si>
  <si>
    <t>Yorkshire</t>
  </si>
  <si>
    <t>Includes Lancashire. In previous publications, Lancashire has been excluded from this table due to being unable to provide complete data in 2016/17, 2017/18 and 2018/19. In this publication, Lancashire's data for these years has been estimated.</t>
  </si>
  <si>
    <t>In previous publications, proportions were based on where ethnic group was known but for this year, due to the high proportion of unknowns, they have been included in the calculation.</t>
  </si>
  <si>
    <t>The figures provided have been drawn from an extract of the Police National Computer (PNC) data held by the Department. The PNC holds details of all convictions and cautions given for recordable offences and include a number of offences where it is not possible for offenders to be given a custodial sentence. As with any large scale recording system, the PNC is subject to possible errors with data entry and processing so data provided previously may be subject to revision.</t>
  </si>
  <si>
    <t>In a very small number of cases, the type of caution (simple or conditional) is unknown. Proportions are calculated excluding these cases.</t>
  </si>
  <si>
    <t>In the year ending March 2016, the offence groups used as the reason for giving a youth caution were updated to match the groups used in crime statistics. Whilst this should not have an impact on the total number of cautions, or on the number of cautions broken down by age, ethnic group or sex, data broken down by offence group from the year ending March 2016 onwards are not all directly comparable with previous data. Though some offence groups have the same name as in previous years, the individual offences that make up these groups may have changed, so they are not comparable. See www.gov.uk/government/statistics/police-powers-and-procedures-england-and-wales-year-ending-31-march-2016 for further information.</t>
  </si>
  <si>
    <t xml:space="preserve">Arrests of 10 to 17 year olds for recorded crime (notifiable offences) by sex and ethnic group, years ending March 2015 to 2025 </t>
  </si>
  <si>
    <t xml:space="preserve">Arrests of 10 to 17 year olds for notifiable offences by Wales and English regions, years ending March 2015 to 2025 </t>
  </si>
  <si>
    <t>Table 1.8: Arrests of 10 to 17 year olds for notifiable offences by Wales and English regions, years ending March 2015 to 2025 [note 4]</t>
  </si>
  <si>
    <t xml:space="preserve">Arrests of 10 to 17 year olds for recorded crime by police force area, years ending March 2015 to 2025 </t>
  </si>
  <si>
    <t xml:space="preserve">Arrests of 10 to 17 year olds for notifiable offences by offence group, years ending March 2016 to March 2025 </t>
  </si>
  <si>
    <t xml:space="preserve">Arrests of 10 to 17 year olds for notifiable offences by offence group and self-defined ethnic group, year ending March 2025 </t>
  </si>
  <si>
    <t xml:space="preserve">Arrests of 10 to 17 year olds for notifiable offences by offence group and sex, year ending March 2025 </t>
  </si>
  <si>
    <t>Table 1.11: Arrests of 10 to 17 year olds for notifiable offences by offence group and sex, year ending March 2025 [note 6]</t>
  </si>
  <si>
    <t>Arrests of 10 to 17 year olds for recorded crime (notifiable offences) by self-defined ethnic group and police force area, year ending March 2025</t>
  </si>
  <si>
    <t xml:space="preserve">Youth cautions given to 10 to 17 year olds, by caution type, years ending March 2015 to 2025 </t>
  </si>
  <si>
    <t xml:space="preserve">Youth cautions given to 10 to 17 year olds by sex, years ending March 2015 to 2025 </t>
  </si>
  <si>
    <t xml:space="preserve">Youth cautions given to 10 to 17 year olds by ethnicity, years ending March 2015 to 2025 </t>
  </si>
  <si>
    <t xml:space="preserve">Youth cautions given to 10 to 17 year olds by sex and offence, years ending March 2015 to 2025 </t>
  </si>
  <si>
    <t>Stop and searches by age group where known, years ending March 2021 to 2025</t>
  </si>
  <si>
    <t xml:space="preserve">This worksheet contains one table. </t>
  </si>
  <si>
    <t>This worksheet contains one table.</t>
  </si>
  <si>
    <t>Total number by ethnic group [note 5]</t>
  </si>
  <si>
    <t>Excludes data for the British Transport Police, which is included in other tables.</t>
  </si>
  <si>
    <t>Proportion
Unknown</t>
  </si>
  <si>
    <t>Proportion by 
police force area [note 5]</t>
  </si>
  <si>
    <t>Table 1.13: Arrests of 10 to 17 year olds for recorded crime (notifiable offences) by self-defined ethnic group and police force area, year ending March 2025 [note 4][note 5]</t>
  </si>
  <si>
    <t>Table 1.16: Youth cautions given to 10 to 17 year olds by ethnicity, years ending March 2015 to 2025 [note 5][note 8][note 9][note 10][note 11][note 12][note 17]</t>
  </si>
  <si>
    <t>Table 1.1: Stop and searches of 10 to 17 year olds by ethnic group, years ending March 2021 and March 2025 [note 1]</t>
  </si>
  <si>
    <t>Table 1.7: Arrests of 10 to 17 year olds for recorded crime (notifiable offences) by sex and ethnic group, years ending March 2015 to 2025 [note 4][note 5][note 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</si>
</sst>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1" formatCode="_-* #,##0_-;\-* #,##0_-;_-* &quot;-&quot;_-;_-@_-"/>
    <numFmt numFmtId="43" formatCode="_-* #,##0.00_-;\-* #,##0.00_-;_-* &quot;-&quot;??_-;_-@_-"/>
    <numFmt numFmtId="164" formatCode="0_)"/>
    <numFmt numFmtId="165" formatCode="0.0"/>
    <numFmt numFmtId="166" formatCode="0.0%"/>
    <numFmt numFmtId="167" formatCode="#,##0.0_);\(#,##0.0\)"/>
    <numFmt numFmtId="168" formatCode="&quot; &quot;#,##0&quot; &quot;;&quot;-&quot;#,##0&quot; &quot;;&quot; -&quot;00&quot; &quot;;&quot; &quot;@&quot; &quot;"/>
    <numFmt numFmtId="169" formatCode="_-[$€-2]* #,##0.00_-;\-[$€-2]* #,##0.00_-;_-[$€-2]* &quot;-&quot;??_-"/>
    <numFmt numFmtId="170" formatCode="#,##0.00_ ;[Red]\-#,##0.00\ "/>
    <numFmt numFmtId="171" formatCode="&quot; &quot;#,##0.00&quot; &quot;;&quot;-&quot;#,##0.00&quot; &quot;;&quot; -&quot;00&quot; &quot;;&quot; &quot;@&quot; &quot;"/>
    <numFmt numFmtId="172" formatCode="0.0_ ;\-0.0\ "/>
    <numFmt numFmtId="173" formatCode="#,##0.0"/>
  </numFmts>
  <fonts count="44" x14ac:knownFonts="1">
    <font>
      <sz val="12"/>
      <name val="Arial"/>
    </font>
    <font>
      <sz val="12"/>
      <name val="Arial"/>
      <family val="2"/>
    </font>
    <font>
      <sz val="8"/>
      <name val="Arial"/>
      <family val="2"/>
    </font>
    <font>
      <sz val="10"/>
      <name val="Arial"/>
      <family val="2"/>
    </font>
    <font>
      <sz val="10"/>
      <name val="Arial"/>
      <family val="2"/>
    </font>
    <font>
      <u/>
      <sz val="12"/>
      <color indexed="12"/>
      <name val="Arial"/>
      <family val="2"/>
    </font>
    <font>
      <sz val="10"/>
      <name val="Courier"/>
    </font>
    <font>
      <sz val="8"/>
      <name val="Arial"/>
      <family val="2"/>
    </font>
    <font>
      <b/>
      <sz val="12"/>
      <name val="Arial"/>
      <family val="2"/>
    </font>
    <font>
      <sz val="12"/>
      <name val="Arial"/>
      <family val="2"/>
    </font>
    <font>
      <u/>
      <sz val="10"/>
      <color indexed="12"/>
      <name val="Arial"/>
      <family val="2"/>
    </font>
    <font>
      <u/>
      <sz val="8"/>
      <color indexed="12"/>
      <name val="Arial"/>
      <family val="2"/>
    </font>
    <font>
      <sz val="10"/>
      <name val="Courier"/>
      <family val="3"/>
    </font>
    <font>
      <u/>
      <sz val="12"/>
      <color indexed="12"/>
      <name val="Arial"/>
      <family val="2"/>
    </font>
    <font>
      <sz val="8"/>
      <color indexed="9"/>
      <name val="Arial"/>
      <family val="2"/>
    </font>
    <font>
      <u/>
      <sz val="20"/>
      <name val="Arial"/>
      <family val="2"/>
    </font>
    <font>
      <b/>
      <sz val="8"/>
      <color indexed="9"/>
      <name val="Arial"/>
      <family val="2"/>
    </font>
    <font>
      <b/>
      <sz val="8"/>
      <color indexed="18"/>
      <name val="Arial"/>
      <family val="2"/>
    </font>
    <font>
      <sz val="8"/>
      <color indexed="18"/>
      <name val="Arial"/>
      <family val="2"/>
    </font>
    <font>
      <sz val="12"/>
      <name val="Arial"/>
      <family val="2"/>
    </font>
    <font>
      <sz val="10"/>
      <color indexed="8"/>
      <name val="Arial"/>
      <family val="2"/>
    </font>
    <font>
      <sz val="8"/>
      <name val="Arial"/>
      <family val="2"/>
    </font>
    <font>
      <b/>
      <sz val="10"/>
      <name val="Arial"/>
      <family val="2"/>
    </font>
    <font>
      <sz val="9"/>
      <name val="Arial"/>
      <family val="2"/>
    </font>
    <font>
      <b/>
      <sz val="9"/>
      <name val="Arial"/>
      <family val="2"/>
    </font>
    <font>
      <u/>
      <sz val="9"/>
      <name val="Arial"/>
      <family val="2"/>
    </font>
    <font>
      <b/>
      <sz val="11"/>
      <name val="Arial"/>
      <family val="2"/>
    </font>
    <font>
      <sz val="11"/>
      <name val="Arial"/>
      <family val="2"/>
    </font>
    <font>
      <sz val="11"/>
      <color theme="1"/>
      <name val="Calibri"/>
      <family val="2"/>
      <scheme val="minor"/>
    </font>
    <font>
      <sz val="12"/>
      <color theme="1"/>
      <name val="Arial"/>
      <family val="2"/>
    </font>
    <font>
      <sz val="12"/>
      <color rgb="FF000000"/>
      <name val="Arial"/>
      <family val="2"/>
    </font>
    <font>
      <b/>
      <sz val="15"/>
      <color theme="3"/>
      <name val="Calibri"/>
      <family val="2"/>
      <scheme val="minor"/>
    </font>
    <font>
      <u/>
      <sz val="10"/>
      <color rgb="FF0000FF"/>
      <name val="Arial"/>
      <family val="2"/>
    </font>
    <font>
      <u/>
      <sz val="12"/>
      <color rgb="FF0000FF"/>
      <name val="Arial"/>
      <family val="2"/>
    </font>
    <font>
      <u/>
      <sz val="11"/>
      <color theme="10"/>
      <name val="Calibri"/>
      <family val="2"/>
      <scheme val="minor"/>
    </font>
    <font>
      <sz val="10"/>
      <color rgb="FF000000"/>
      <name val="Arial"/>
      <family val="2"/>
    </font>
    <font>
      <sz val="9"/>
      <name val="Calibri"/>
      <family val="2"/>
      <scheme val="minor"/>
    </font>
    <font>
      <sz val="9"/>
      <color indexed="8"/>
      <name val="Calibri"/>
      <family val="2"/>
      <scheme val="minor"/>
    </font>
    <font>
      <u/>
      <sz val="10"/>
      <name val="Arial"/>
      <family val="2"/>
    </font>
    <font>
      <b/>
      <sz val="10"/>
      <color theme="1"/>
      <name val="Arial"/>
      <family val="2"/>
    </font>
    <font>
      <sz val="10"/>
      <color theme="1"/>
      <name val="Arial"/>
      <family val="2"/>
    </font>
    <font>
      <sz val="11"/>
      <color theme="1"/>
      <name val="Arial"/>
      <family val="2"/>
    </font>
    <font>
      <sz val="11"/>
      <color indexed="8"/>
      <name val="Arial"/>
      <family val="2"/>
    </font>
    <font>
      <u/>
      <sz val="10"/>
      <color theme="1"/>
      <name val="Arial"/>
      <family val="2"/>
    </font>
  </fonts>
  <fills count="9">
    <fill>
      <patternFill patternType="none"/>
    </fill>
    <fill>
      <patternFill patternType="gray125"/>
    </fill>
    <fill>
      <patternFill patternType="solid">
        <fgColor indexed="43"/>
      </patternFill>
    </fill>
    <fill>
      <patternFill patternType="solid">
        <fgColor indexed="16"/>
      </patternFill>
    </fill>
    <fill>
      <patternFill patternType="solid">
        <fgColor indexed="17"/>
      </patternFill>
    </fill>
    <fill>
      <patternFill patternType="solid">
        <fgColor indexed="48"/>
      </patternFill>
    </fill>
    <fill>
      <patternFill patternType="solid">
        <fgColor indexed="65"/>
        <bgColor indexed="64"/>
      </patternFill>
    </fill>
    <fill>
      <patternFill patternType="solid">
        <fgColor indexed="18"/>
      </patternFill>
    </fill>
    <fill>
      <patternFill patternType="solid">
        <fgColor theme="0"/>
        <bgColor indexed="64"/>
      </patternFill>
    </fill>
  </fills>
  <borders count="43">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dashed">
        <color indexed="64"/>
      </left>
      <right style="dashed">
        <color indexed="64"/>
      </right>
      <top/>
      <bottom/>
      <diagonal/>
    </border>
    <border>
      <left style="dotted">
        <color indexed="64"/>
      </left>
      <right style="dashed">
        <color indexed="64"/>
      </right>
      <top style="thin">
        <color indexed="64"/>
      </top>
      <bottom/>
      <diagonal/>
    </border>
    <border>
      <left style="dotted">
        <color indexed="64"/>
      </left>
      <right style="dashed">
        <color indexed="64"/>
      </right>
      <top/>
      <bottom/>
      <diagonal/>
    </border>
    <border>
      <left style="dashed">
        <color indexed="64"/>
      </left>
      <right/>
      <top/>
      <bottom/>
      <diagonal/>
    </border>
    <border>
      <left style="dotted">
        <color indexed="64"/>
      </left>
      <right style="dashed">
        <color indexed="64"/>
      </right>
      <top/>
      <bottom style="thin">
        <color indexed="64"/>
      </bottom>
      <diagonal/>
    </border>
    <border>
      <left style="dashed">
        <color indexed="64"/>
      </left>
      <right/>
      <top/>
      <bottom style="thin">
        <color indexed="64"/>
      </bottom>
      <diagonal/>
    </border>
    <border>
      <left style="dashed">
        <color indexed="64"/>
      </left>
      <right style="dashed">
        <color indexed="64"/>
      </right>
      <top/>
      <bottom style="thin">
        <color indexed="64"/>
      </bottom>
      <diagonal/>
    </border>
    <border>
      <left/>
      <right/>
      <top style="dashed">
        <color indexed="64"/>
      </top>
      <bottom style="dashed">
        <color indexed="64"/>
      </bottom>
      <diagonal/>
    </border>
    <border>
      <left/>
      <right/>
      <top style="dashed">
        <color indexed="64"/>
      </top>
      <bottom/>
      <diagonal/>
    </border>
    <border>
      <left style="thin">
        <color indexed="64"/>
      </left>
      <right/>
      <top/>
      <bottom/>
      <diagonal/>
    </border>
    <border>
      <left style="thin">
        <color indexed="64"/>
      </left>
      <right/>
      <top style="thin">
        <color indexed="64"/>
      </top>
      <bottom/>
      <diagonal/>
    </border>
    <border>
      <left style="dashed">
        <color indexed="64"/>
      </left>
      <right style="dashed">
        <color indexed="64"/>
      </right>
      <top style="thin">
        <color indexed="64"/>
      </top>
      <bottom style="thin">
        <color indexed="64"/>
      </bottom>
      <diagonal/>
    </border>
    <border>
      <left/>
      <right/>
      <top/>
      <bottom style="thick">
        <color theme="4"/>
      </bottom>
      <diagonal/>
    </border>
    <border>
      <left/>
      <right style="dashed">
        <color indexed="64"/>
      </right>
      <top style="thin">
        <color indexed="64"/>
      </top>
      <bottom style="thin">
        <color indexed="64"/>
      </bottom>
      <diagonal/>
    </border>
    <border>
      <left/>
      <right style="dashed">
        <color indexed="64"/>
      </right>
      <top/>
      <bottom/>
      <diagonal/>
    </border>
    <border>
      <left style="dashed">
        <color indexed="64"/>
      </left>
      <right/>
      <top style="thin">
        <color indexed="64"/>
      </top>
      <bottom/>
      <diagonal/>
    </border>
    <border>
      <left style="thin">
        <color indexed="64"/>
      </left>
      <right/>
      <top/>
      <bottom style="thin">
        <color indexed="64"/>
      </bottom>
      <diagonal/>
    </border>
    <border>
      <left/>
      <right/>
      <top/>
      <bottom style="dashed">
        <color indexed="64"/>
      </bottom>
      <diagonal/>
    </border>
    <border>
      <left/>
      <right/>
      <top style="thin">
        <color indexed="8"/>
      </top>
      <bottom style="thin">
        <color indexed="64"/>
      </bottom>
      <diagonal/>
    </border>
    <border>
      <left/>
      <right style="dashed">
        <color indexed="64"/>
      </right>
      <top/>
      <bottom style="thin">
        <color indexed="64"/>
      </bottom>
      <diagonal/>
    </border>
    <border>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dashed">
        <color indexed="64"/>
      </top>
      <bottom style="thin">
        <color indexed="64"/>
      </bottom>
      <diagonal/>
    </border>
    <border>
      <left/>
      <right/>
      <top style="dashed">
        <color indexed="64"/>
      </top>
      <bottom style="thin">
        <color indexed="64"/>
      </bottom>
      <diagonal/>
    </border>
    <border>
      <left style="dotted">
        <color indexed="64"/>
      </left>
      <right style="dotted">
        <color indexed="64"/>
      </right>
      <top style="dashed">
        <color indexed="64"/>
      </top>
      <bottom style="thin">
        <color indexed="64"/>
      </bottom>
      <diagonal/>
    </border>
    <border>
      <left style="dotted">
        <color indexed="64"/>
      </left>
      <right/>
      <top style="dashed">
        <color indexed="64"/>
      </top>
      <bottom style="thin">
        <color indexed="64"/>
      </bottom>
      <diagonal/>
    </border>
    <border>
      <left style="dashed">
        <color indexed="64"/>
      </left>
      <right/>
      <top style="dashed">
        <color auto="1"/>
      </top>
      <bottom style="dashed">
        <color auto="1"/>
      </bottom>
      <diagonal/>
    </border>
    <border>
      <left style="dashed">
        <color indexed="64"/>
      </left>
      <right style="dashed">
        <color indexed="64"/>
      </right>
      <top style="dashed">
        <color indexed="64"/>
      </top>
      <bottom style="thin">
        <color indexed="64"/>
      </bottom>
      <diagonal/>
    </border>
    <border>
      <left style="dotted">
        <color indexed="64"/>
      </left>
      <right style="dashed">
        <color indexed="64"/>
      </right>
      <top/>
      <bottom style="dashed">
        <color indexed="64"/>
      </bottom>
      <diagonal/>
    </border>
    <border>
      <left style="thin">
        <color indexed="64"/>
      </left>
      <right/>
      <top/>
      <bottom style="dashed">
        <color indexed="64"/>
      </bottom>
      <diagonal/>
    </border>
    <border>
      <left style="dotted">
        <color indexed="64"/>
      </left>
      <right style="dashed">
        <color indexed="64"/>
      </right>
      <top style="dashed">
        <color indexed="64"/>
      </top>
      <bottom style="thin">
        <color indexed="64"/>
      </bottom>
      <diagonal/>
    </border>
    <border>
      <left style="thin">
        <color indexed="64"/>
      </left>
      <right/>
      <top style="dashed">
        <color indexed="64"/>
      </top>
      <bottom style="thin">
        <color indexed="64"/>
      </bottom>
      <diagonal/>
    </border>
    <border>
      <left style="dashed">
        <color indexed="64"/>
      </left>
      <right style="dashed">
        <color indexed="64"/>
      </right>
      <top/>
      <bottom style="dashed">
        <color indexed="64"/>
      </bottom>
      <diagonal/>
    </border>
    <border>
      <left style="dashed">
        <color indexed="64"/>
      </left>
      <right style="thin">
        <color indexed="64"/>
      </right>
      <top/>
      <bottom/>
      <diagonal/>
    </border>
    <border>
      <left style="dashed">
        <color indexed="64"/>
      </left>
      <right style="thin">
        <color indexed="64"/>
      </right>
      <top/>
      <bottom style="thin">
        <color indexed="64"/>
      </bottom>
      <diagonal/>
    </border>
    <border>
      <left style="dashed">
        <color indexed="64"/>
      </left>
      <right style="thin">
        <color indexed="64"/>
      </right>
      <top/>
      <bottom style="dashed">
        <color indexed="64"/>
      </bottom>
      <diagonal/>
    </border>
    <border>
      <left style="dashed">
        <color indexed="64"/>
      </left>
      <right style="thin">
        <color indexed="64"/>
      </right>
      <top style="dashed">
        <color indexed="64"/>
      </top>
      <bottom style="thin">
        <color indexed="64"/>
      </bottom>
      <diagonal/>
    </border>
    <border>
      <left style="dashed">
        <color indexed="64"/>
      </left>
      <right style="thin">
        <color indexed="64"/>
      </right>
      <top style="thin">
        <color indexed="64"/>
      </top>
      <bottom/>
      <diagonal/>
    </border>
    <border>
      <left style="dashed">
        <color indexed="64"/>
      </left>
      <right style="thin">
        <color indexed="64"/>
      </right>
      <top style="thin">
        <color indexed="64"/>
      </top>
      <bottom style="thin">
        <color indexed="64"/>
      </bottom>
      <diagonal/>
    </border>
  </borders>
  <cellStyleXfs count="80">
    <xf numFmtId="0" fontId="0" fillId="0" borderId="0"/>
    <xf numFmtId="43" fontId="29"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71" fontId="30" fillId="0" borderId="0" applyFont="0" applyFill="0" applyBorder="0" applyAlignment="0" applyProtection="0"/>
    <xf numFmtId="43" fontId="29" fillId="0" borderId="0" applyFont="0" applyFill="0" applyBorder="0" applyAlignment="0" applyProtection="0"/>
    <xf numFmtId="43" fontId="9" fillId="0" borderId="0" applyFont="0" applyFill="0" applyBorder="0" applyAlignment="0" applyProtection="0"/>
    <xf numFmtId="43" fontId="1" fillId="0" borderId="0" applyFont="0" applyFill="0" applyBorder="0" applyAlignment="0" applyProtection="0"/>
    <xf numFmtId="171" fontId="30" fillId="0" borderId="0" applyFont="0" applyFill="0" applyBorder="0" applyAlignment="0" applyProtection="0"/>
    <xf numFmtId="43" fontId="1" fillId="0" borderId="0" applyFont="0" applyFill="0" applyBorder="0" applyAlignment="0" applyProtection="0"/>
    <xf numFmtId="169" fontId="3" fillId="0" borderId="0" applyFont="0" applyFill="0" applyBorder="0" applyAlignment="0" applyProtection="0"/>
    <xf numFmtId="0" fontId="31" fillId="0" borderId="16" applyNumberFormat="0" applyFill="0" applyAlignment="0" applyProtection="0"/>
    <xf numFmtId="0" fontId="43" fillId="0" borderId="0" applyNumberFormat="0" applyFill="0" applyBorder="0" applyAlignment="0" applyProtection="0">
      <alignment vertical="top"/>
      <protection locked="0"/>
    </xf>
    <xf numFmtId="0" fontId="32" fillId="0" borderId="0" applyNumberFormat="0" applyFill="0" applyBorder="0" applyAlignment="0" applyProtection="0"/>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3" fillId="0" borderId="0" applyNumberFormat="0" applyFill="0" applyBorder="0" applyAlignment="0" applyProtection="0"/>
    <xf numFmtId="0" fontId="5" fillId="0" borderId="0" applyNumberFormat="0" applyFill="0" applyBorder="0" applyAlignment="0" applyProtection="0">
      <alignment vertical="top"/>
      <protection locked="0"/>
    </xf>
    <xf numFmtId="0" fontId="34" fillId="0" borderId="0" applyNumberFormat="0" applyFill="0" applyBorder="0" applyAlignment="0" applyProtection="0"/>
    <xf numFmtId="0" fontId="7" fillId="0" borderId="0">
      <alignment horizontal="left"/>
    </xf>
    <xf numFmtId="0" fontId="2" fillId="0" borderId="0">
      <alignment horizontal="left"/>
    </xf>
    <xf numFmtId="4" fontId="14" fillId="3" borderId="0"/>
    <xf numFmtId="4" fontId="14" fillId="4" borderId="0"/>
    <xf numFmtId="4" fontId="7" fillId="2" borderId="0"/>
    <xf numFmtId="4" fontId="2" fillId="2" borderId="0"/>
    <xf numFmtId="0" fontId="14" fillId="5" borderId="0">
      <alignment horizontal="left"/>
    </xf>
    <xf numFmtId="0" fontId="11" fillId="6" borderId="0"/>
    <xf numFmtId="0" fontId="15" fillId="6" borderId="0"/>
    <xf numFmtId="170" fontId="7" fillId="0" borderId="0">
      <alignment horizontal="right"/>
    </xf>
    <xf numFmtId="170" fontId="2" fillId="0" borderId="0">
      <alignment horizontal="right"/>
    </xf>
    <xf numFmtId="0" fontId="16" fillId="7" borderId="0">
      <alignment horizontal="left"/>
    </xf>
    <xf numFmtId="0" fontId="16" fillId="5" borderId="0">
      <alignment horizontal="left"/>
    </xf>
    <xf numFmtId="0" fontId="17" fillId="0" borderId="0">
      <alignment horizontal="left"/>
    </xf>
    <xf numFmtId="0" fontId="7" fillId="0" borderId="0">
      <alignment horizontal="left"/>
    </xf>
    <xf numFmtId="0" fontId="2" fillId="0" borderId="0">
      <alignment horizontal="left"/>
    </xf>
    <xf numFmtId="0" fontId="8" fillId="0" borderId="0"/>
    <xf numFmtId="0" fontId="18" fillId="0" borderId="0">
      <alignment horizontal="left"/>
    </xf>
    <xf numFmtId="0" fontId="17" fillId="0" borderId="0"/>
    <xf numFmtId="0" fontId="17" fillId="0" borderId="0"/>
    <xf numFmtId="0" fontId="1" fillId="0" borderId="0"/>
    <xf numFmtId="0" fontId="1" fillId="0" borderId="0"/>
    <xf numFmtId="0" fontId="28" fillId="0" borderId="0"/>
    <xf numFmtId="0" fontId="3" fillId="0" borderId="0"/>
    <xf numFmtId="0" fontId="35" fillId="0" borderId="0" applyNumberFormat="0" applyBorder="0" applyProtection="0"/>
    <xf numFmtId="0" fontId="9" fillId="0" borderId="0"/>
    <xf numFmtId="0" fontId="35" fillId="0" borderId="0" applyNumberFormat="0" applyFont="0" applyBorder="0" applyProtection="0"/>
    <xf numFmtId="0" fontId="9" fillId="0" borderId="0"/>
    <xf numFmtId="0" fontId="1" fillId="0" borderId="0"/>
    <xf numFmtId="0" fontId="35" fillId="0" borderId="0" applyNumberFormat="0" applyBorder="0" applyProtection="0"/>
    <xf numFmtId="0" fontId="30" fillId="0" borderId="0" applyNumberFormat="0" applyFont="0" applyBorder="0" applyProtection="0"/>
    <xf numFmtId="0" fontId="1" fillId="0" borderId="0"/>
    <xf numFmtId="0" fontId="9" fillId="0" borderId="0"/>
    <xf numFmtId="0" fontId="30" fillId="0" borderId="0" applyNumberFormat="0" applyBorder="0" applyProtection="0"/>
    <xf numFmtId="0" fontId="1" fillId="0" borderId="0"/>
    <xf numFmtId="0" fontId="29" fillId="0" borderId="0"/>
    <xf numFmtId="0" fontId="3" fillId="0" borderId="0"/>
    <xf numFmtId="0" fontId="30" fillId="0" borderId="0" applyNumberFormat="0" applyBorder="0" applyProtection="0"/>
    <xf numFmtId="0" fontId="28" fillId="0" borderId="0"/>
    <xf numFmtId="0" fontId="28" fillId="0" borderId="0"/>
    <xf numFmtId="0" fontId="4" fillId="0" borderId="0"/>
    <xf numFmtId="0" fontId="3" fillId="0" borderId="0"/>
    <xf numFmtId="0" fontId="30" fillId="0" borderId="0"/>
    <xf numFmtId="0" fontId="28" fillId="0" borderId="0"/>
    <xf numFmtId="0" fontId="28" fillId="0" borderId="0"/>
    <xf numFmtId="164" fontId="12" fillId="0" borderId="0"/>
    <xf numFmtId="167" fontId="6" fillId="0" borderId="0"/>
    <xf numFmtId="9" fontId="1" fillId="0" borderId="0" applyFont="0" applyFill="0" applyBorder="0" applyAlignment="0" applyProtection="0"/>
    <xf numFmtId="9" fontId="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30" fillId="0" borderId="0" applyFont="0" applyFill="0" applyBorder="0" applyAlignment="0" applyProtection="0"/>
    <xf numFmtId="9" fontId="19" fillId="0" borderId="0" applyFont="0" applyFill="0" applyBorder="0" applyAlignment="0" applyProtection="0"/>
    <xf numFmtId="9" fontId="1"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1" fillId="0" borderId="0" applyFont="0" applyFill="0" applyBorder="0" applyAlignment="0" applyProtection="0"/>
    <xf numFmtId="9" fontId="28" fillId="0" borderId="0" applyFont="0" applyFill="0" applyBorder="0" applyAlignment="0" applyProtection="0"/>
    <xf numFmtId="0" fontId="3" fillId="0" borderId="0"/>
    <xf numFmtId="0" fontId="8" fillId="0" borderId="0">
      <alignment horizontal="left" vertical="top"/>
    </xf>
  </cellStyleXfs>
  <cellXfs count="332">
    <xf numFmtId="0" fontId="0" fillId="0" borderId="0" xfId="0"/>
    <xf numFmtId="0" fontId="37" fillId="0" borderId="0" xfId="55" applyFont="1" applyAlignment="1">
      <alignment horizontal="left" vertical="top"/>
    </xf>
    <xf numFmtId="0" fontId="0" fillId="0" borderId="0" xfId="0" applyAlignment="1">
      <alignment vertical="center"/>
    </xf>
    <xf numFmtId="0" fontId="36" fillId="0" borderId="0" xfId="40" applyFont="1" applyAlignment="1">
      <alignment vertical="center"/>
    </xf>
    <xf numFmtId="0" fontId="3" fillId="0" borderId="0" xfId="0" applyFont="1"/>
    <xf numFmtId="0" fontId="23" fillId="0" borderId="0" xfId="0" applyFont="1"/>
    <xf numFmtId="0" fontId="24" fillId="0" borderId="0" xfId="0" applyFont="1" applyAlignment="1">
      <alignment horizontal="center" vertical="center" wrapText="1"/>
    </xf>
    <xf numFmtId="0" fontId="24" fillId="0" borderId="0" xfId="55" applyFont="1" applyAlignment="1">
      <alignment vertical="center"/>
    </xf>
    <xf numFmtId="0" fontId="1" fillId="0" borderId="0" xfId="0" applyFont="1"/>
    <xf numFmtId="0" fontId="8" fillId="0" borderId="0" xfId="11" applyFont="1" applyBorder="1"/>
    <xf numFmtId="0" fontId="3" fillId="0" borderId="0" xfId="0" applyFont="1" applyAlignment="1">
      <alignment horizontal="center" vertical="center"/>
    </xf>
    <xf numFmtId="0" fontId="3" fillId="0" borderId="0" xfId="0" applyFont="1" applyAlignment="1">
      <alignment wrapText="1"/>
    </xf>
    <xf numFmtId="0" fontId="23" fillId="0" borderId="0" xfId="0" applyFont="1" applyAlignment="1">
      <alignment vertical="center"/>
    </xf>
    <xf numFmtId="0" fontId="1" fillId="0" borderId="0" xfId="0" applyFont="1" applyAlignment="1">
      <alignment vertical="center"/>
    </xf>
    <xf numFmtId="0" fontId="22" fillId="0" borderId="2" xfId="0" applyFont="1" applyBorder="1" applyAlignment="1">
      <alignment horizontal="left" vertical="center" wrapText="1"/>
    </xf>
    <xf numFmtId="0" fontId="22" fillId="0" borderId="2" xfId="0" applyFont="1" applyBorder="1" applyAlignment="1">
      <alignment horizontal="right" vertical="center" wrapText="1"/>
    </xf>
    <xf numFmtId="0" fontId="23" fillId="0" borderId="0" xfId="0" applyFont="1" applyAlignment="1">
      <alignment horizontal="left" vertical="center" wrapText="1"/>
    </xf>
    <xf numFmtId="0" fontId="23" fillId="0" borderId="0" xfId="0" applyFont="1" applyAlignment="1">
      <alignment vertical="center" wrapText="1"/>
    </xf>
    <xf numFmtId="0" fontId="8" fillId="0" borderId="0" xfId="0" applyFont="1"/>
    <xf numFmtId="0" fontId="1" fillId="0" borderId="0" xfId="46" applyFont="1" applyBorder="1" applyAlignment="1" applyProtection="1">
      <alignment vertical="center"/>
      <protection locked="0"/>
    </xf>
    <xf numFmtId="0" fontId="3" fillId="0" borderId="0" xfId="55" applyFont="1" applyAlignment="1">
      <alignment horizontal="left" vertical="center"/>
    </xf>
    <xf numFmtId="0" fontId="22" fillId="0" borderId="2" xfId="55" applyFont="1" applyBorder="1" applyAlignment="1">
      <alignment horizontal="left" vertical="center"/>
    </xf>
    <xf numFmtId="0" fontId="22" fillId="0" borderId="2" xfId="0" quotePrefix="1" applyFont="1" applyBorder="1" applyAlignment="1">
      <alignment horizontal="right" vertical="center"/>
    </xf>
    <xf numFmtId="3" fontId="3" fillId="0" borderId="0" xfId="0" applyNumberFormat="1" applyFont="1" applyAlignment="1">
      <alignment horizontal="right" vertical="center"/>
    </xf>
    <xf numFmtId="9" fontId="3" fillId="0" borderId="0" xfId="67" applyFont="1" applyAlignment="1">
      <alignment horizontal="right" vertical="center"/>
    </xf>
    <xf numFmtId="0" fontId="22" fillId="0" borderId="2" xfId="0" applyFont="1" applyBorder="1" applyAlignment="1">
      <alignment horizontal="left" vertical="center"/>
    </xf>
    <xf numFmtId="0" fontId="3" fillId="0" borderId="0" xfId="0" applyFont="1" applyAlignment="1">
      <alignment horizontal="left" vertical="center"/>
    </xf>
    <xf numFmtId="167" fontId="20" fillId="0" borderId="0" xfId="66" applyFont="1" applyAlignment="1">
      <alignment vertical="top" wrapText="1"/>
    </xf>
    <xf numFmtId="0" fontId="3" fillId="0" borderId="0" xfId="0" applyFont="1" applyAlignment="1">
      <alignment vertical="top" wrapText="1"/>
    </xf>
    <xf numFmtId="0" fontId="20" fillId="0" borderId="0" xfId="55" applyFont="1" applyAlignment="1">
      <alignment vertical="top" wrapText="1"/>
    </xf>
    <xf numFmtId="167" fontId="20" fillId="0" borderId="0" xfId="66" applyFont="1" applyAlignment="1">
      <alignment vertical="top"/>
    </xf>
    <xf numFmtId="0" fontId="27" fillId="0" borderId="0" xfId="0" applyFont="1" applyAlignment="1">
      <alignment vertical="center"/>
    </xf>
    <xf numFmtId="0" fontId="27" fillId="0" borderId="0" xfId="40" applyFont="1" applyAlignment="1">
      <alignment vertical="top"/>
    </xf>
    <xf numFmtId="0" fontId="23" fillId="0" borderId="0" xfId="0" applyFont="1" applyAlignment="1">
      <alignment horizontal="right" vertical="center"/>
    </xf>
    <xf numFmtId="3" fontId="3" fillId="0" borderId="0" xfId="67" applyNumberFormat="1" applyFont="1" applyFill="1" applyBorder="1" applyAlignment="1">
      <alignment horizontal="right" vertical="center"/>
    </xf>
    <xf numFmtId="3" fontId="3" fillId="0" borderId="2" xfId="67" applyNumberFormat="1" applyFont="1" applyFill="1" applyBorder="1" applyAlignment="1">
      <alignment horizontal="right" vertical="center"/>
    </xf>
    <xf numFmtId="9" fontId="3" fillId="0" borderId="3" xfId="67" applyFont="1" applyFill="1" applyBorder="1" applyAlignment="1">
      <alignment horizontal="right" vertical="center"/>
    </xf>
    <xf numFmtId="0" fontId="3" fillId="0" borderId="3" xfId="0" applyFont="1" applyBorder="1" applyAlignment="1">
      <alignment horizontal="right" vertical="center"/>
    </xf>
    <xf numFmtId="9" fontId="3" fillId="0" borderId="2" xfId="67" applyFont="1" applyFill="1" applyBorder="1" applyAlignment="1">
      <alignment horizontal="right" vertical="center"/>
    </xf>
    <xf numFmtId="3" fontId="3" fillId="0" borderId="3" xfId="0" applyNumberFormat="1" applyFont="1" applyBorder="1" applyAlignment="1">
      <alignment horizontal="right" vertical="center"/>
    </xf>
    <xf numFmtId="0" fontId="3" fillId="0" borderId="3" xfId="0" applyFont="1" applyBorder="1" applyAlignment="1">
      <alignment horizontal="right" vertical="center" wrapText="1"/>
    </xf>
    <xf numFmtId="0" fontId="3" fillId="0" borderId="2" xfId="0" applyFont="1" applyBorder="1" applyAlignment="1">
      <alignment horizontal="right" vertical="center" wrapText="1"/>
    </xf>
    <xf numFmtId="1" fontId="3" fillId="0" borderId="3" xfId="0" applyNumberFormat="1" applyFont="1" applyBorder="1" applyAlignment="1">
      <alignment horizontal="right" vertical="center"/>
    </xf>
    <xf numFmtId="1" fontId="3" fillId="0" borderId="0" xfId="0" applyNumberFormat="1" applyFont="1" applyAlignment="1">
      <alignment horizontal="right" vertical="center"/>
    </xf>
    <xf numFmtId="0" fontId="3" fillId="0" borderId="0" xfId="0" applyFont="1" applyAlignment="1">
      <alignment horizontal="right" vertical="center"/>
    </xf>
    <xf numFmtId="9" fontId="24" fillId="0" borderId="0" xfId="67" applyFont="1" applyAlignment="1">
      <alignment horizontal="right" vertical="center"/>
    </xf>
    <xf numFmtId="0" fontId="23" fillId="0" borderId="0" xfId="46" applyFont="1" applyAlignment="1">
      <alignment horizontal="right" vertical="center"/>
    </xf>
    <xf numFmtId="0" fontId="25" fillId="0" borderId="0" xfId="12" applyFont="1" applyFill="1" applyAlignment="1" applyProtection="1">
      <alignment horizontal="right" vertical="center"/>
    </xf>
    <xf numFmtId="3" fontId="3" fillId="0" borderId="0" xfId="45" applyNumberFormat="1" applyFont="1" applyAlignment="1">
      <alignment horizontal="right" vertical="center"/>
    </xf>
    <xf numFmtId="9" fontId="3" fillId="0" borderId="0" xfId="68" applyFont="1" applyFill="1" applyBorder="1" applyAlignment="1">
      <alignment horizontal="right" vertical="center"/>
    </xf>
    <xf numFmtId="3" fontId="3" fillId="0" borderId="11" xfId="45" applyNumberFormat="1" applyFont="1" applyBorder="1" applyAlignment="1">
      <alignment horizontal="right" vertical="center"/>
    </xf>
    <xf numFmtId="9" fontId="3" fillId="0" borderId="11" xfId="68" applyFont="1" applyFill="1" applyBorder="1" applyAlignment="1">
      <alignment horizontal="right" vertical="center"/>
    </xf>
    <xf numFmtId="9" fontId="3" fillId="0" borderId="0" xfId="67" applyFont="1" applyFill="1" applyAlignment="1">
      <alignment horizontal="right" vertical="center"/>
    </xf>
    <xf numFmtId="172" fontId="3" fillId="0" borderId="0" xfId="68" applyNumberFormat="1" applyFont="1" applyFill="1" applyBorder="1" applyAlignment="1">
      <alignment horizontal="right" vertical="center"/>
    </xf>
    <xf numFmtId="9" fontId="3" fillId="0" borderId="0" xfId="67" applyFont="1" applyFill="1" applyBorder="1" applyAlignment="1">
      <alignment horizontal="right" vertical="center"/>
    </xf>
    <xf numFmtId="0" fontId="3" fillId="0" borderId="0" xfId="0" applyFont="1" applyAlignment="1" applyProtection="1">
      <alignment horizontal="left" vertical="center"/>
      <protection locked="0"/>
    </xf>
    <xf numFmtId="0" fontId="22" fillId="0" borderId="2" xfId="45" quotePrefix="1" applyFont="1" applyBorder="1" applyAlignment="1" applyProtection="1">
      <alignment horizontal="right" vertical="center"/>
      <protection locked="0"/>
    </xf>
    <xf numFmtId="41" fontId="3" fillId="0" borderId="0" xfId="1" applyNumberFormat="1" applyFont="1" applyFill="1" applyBorder="1" applyAlignment="1">
      <alignment horizontal="right" vertical="center"/>
    </xf>
    <xf numFmtId="41" fontId="3" fillId="0" borderId="3" xfId="1" applyNumberFormat="1" applyFont="1" applyFill="1" applyBorder="1" applyAlignment="1">
      <alignment horizontal="right" vertical="center"/>
    </xf>
    <xf numFmtId="41" fontId="22" fillId="0" borderId="3" xfId="1" applyNumberFormat="1" applyFont="1" applyFill="1" applyBorder="1" applyAlignment="1">
      <alignment horizontal="right" vertical="center"/>
    </xf>
    <xf numFmtId="3" fontId="3" fillId="0" borderId="0" xfId="55" applyNumberFormat="1" applyFont="1" applyAlignment="1">
      <alignment horizontal="right" vertical="center"/>
    </xf>
    <xf numFmtId="49" fontId="22" fillId="0" borderId="2" xfId="46" applyNumberFormat="1" applyFont="1" applyBorder="1" applyAlignment="1" applyProtection="1">
      <alignment horizontal="right" vertical="center"/>
      <protection locked="0"/>
    </xf>
    <xf numFmtId="0" fontId="22" fillId="0" borderId="2" xfId="46" applyNumberFormat="1" applyFont="1" applyBorder="1" applyAlignment="1" applyProtection="1">
      <alignment horizontal="right" vertical="center"/>
      <protection locked="0"/>
    </xf>
    <xf numFmtId="9" fontId="3" fillId="0" borderId="0" xfId="55" applyNumberFormat="1" applyFont="1" applyAlignment="1">
      <alignment horizontal="right" vertical="center"/>
    </xf>
    <xf numFmtId="168" fontId="3" fillId="0" borderId="0" xfId="1" applyNumberFormat="1" applyFont="1" applyFill="1" applyAlignment="1">
      <alignment horizontal="right" vertical="center"/>
    </xf>
    <xf numFmtId="41" fontId="3" fillId="0" borderId="5" xfId="1" applyNumberFormat="1" applyFont="1" applyFill="1" applyBorder="1" applyAlignment="1">
      <alignment horizontal="right" vertical="center"/>
    </xf>
    <xf numFmtId="41" fontId="3" fillId="0" borderId="6" xfId="1" applyNumberFormat="1" applyFont="1" applyFill="1" applyBorder="1" applyAlignment="1">
      <alignment horizontal="right" vertical="center"/>
    </xf>
    <xf numFmtId="9" fontId="22" fillId="0" borderId="3" xfId="67" applyFont="1" applyFill="1" applyBorder="1" applyAlignment="1">
      <alignment horizontal="right" vertical="center"/>
    </xf>
    <xf numFmtId="168" fontId="3" fillId="0" borderId="0" xfId="1" applyNumberFormat="1" applyFont="1" applyFill="1" applyAlignment="1">
      <alignment horizontal="left" vertical="center"/>
    </xf>
    <xf numFmtId="0" fontId="22" fillId="0" borderId="0" xfId="0" applyFont="1" applyAlignment="1">
      <alignment horizontal="left" vertical="top"/>
    </xf>
    <xf numFmtId="41" fontId="22" fillId="0" borderId="1" xfId="1" applyNumberFormat="1" applyFont="1" applyFill="1" applyBorder="1" applyAlignment="1">
      <alignment horizontal="right" vertical="center"/>
    </xf>
    <xf numFmtId="41" fontId="22" fillId="0" borderId="17" xfId="1" applyNumberFormat="1" applyFont="1" applyFill="1" applyBorder="1" applyAlignment="1">
      <alignment horizontal="right" vertical="center"/>
    </xf>
    <xf numFmtId="41" fontId="22" fillId="0" borderId="15" xfId="1" applyNumberFormat="1" applyFont="1" applyFill="1" applyBorder="1" applyAlignment="1">
      <alignment horizontal="right" vertical="center"/>
    </xf>
    <xf numFmtId="9" fontId="3" fillId="0" borderId="7" xfId="67" applyFont="1" applyFill="1" applyBorder="1" applyAlignment="1">
      <alignment horizontal="right" vertical="center"/>
    </xf>
    <xf numFmtId="9" fontId="3" fillId="0" borderId="19" xfId="67" applyFont="1" applyFill="1" applyBorder="1" applyAlignment="1">
      <alignment horizontal="right" vertical="center"/>
    </xf>
    <xf numFmtId="49" fontId="22" fillId="0" borderId="2" xfId="1" applyNumberFormat="1" applyFont="1" applyFill="1" applyBorder="1" applyAlignment="1">
      <alignment horizontal="left" vertical="center" wrapText="1"/>
    </xf>
    <xf numFmtId="168" fontId="22" fillId="0" borderId="2" xfId="1" applyNumberFormat="1" applyFont="1" applyFill="1" applyBorder="1" applyAlignment="1">
      <alignment horizontal="right" vertical="center" wrapText="1"/>
    </xf>
    <xf numFmtId="168" fontId="22" fillId="0" borderId="2" xfId="1" applyNumberFormat="1" applyFont="1" applyFill="1" applyBorder="1" applyAlignment="1" applyProtection="1">
      <alignment horizontal="right" vertical="center" wrapText="1"/>
      <protection locked="0"/>
    </xf>
    <xf numFmtId="168" fontId="22" fillId="0" borderId="8" xfId="1" applyNumberFormat="1" applyFont="1" applyFill="1" applyBorder="1" applyAlignment="1" applyProtection="1">
      <alignment horizontal="right" vertical="center" wrapText="1"/>
      <protection locked="0"/>
    </xf>
    <xf numFmtId="49" fontId="22" fillId="0" borderId="20" xfId="1" applyNumberFormat="1" applyFont="1" applyFill="1" applyBorder="1" applyAlignment="1">
      <alignment horizontal="left" vertical="center" wrapText="1"/>
    </xf>
    <xf numFmtId="41" fontId="22" fillId="0" borderId="5" xfId="1" applyNumberFormat="1" applyFont="1" applyFill="1" applyBorder="1" applyAlignment="1">
      <alignment horizontal="right" vertical="center"/>
    </xf>
    <xf numFmtId="0" fontId="22" fillId="0" borderId="2" xfId="0" applyFont="1" applyBorder="1" applyAlignment="1">
      <alignment vertical="center"/>
    </xf>
    <xf numFmtId="0" fontId="22" fillId="0" borderId="2" xfId="0" applyFont="1" applyBorder="1" applyAlignment="1">
      <alignment horizontal="right" vertical="center"/>
    </xf>
    <xf numFmtId="0" fontId="22" fillId="0" borderId="2" xfId="52" applyFont="1" applyBorder="1" applyAlignment="1">
      <alignment horizontal="right" vertical="center" wrapText="1"/>
    </xf>
    <xf numFmtId="164" fontId="3" fillId="0" borderId="0" xfId="65" applyFont="1" applyAlignment="1" applyProtection="1">
      <alignment horizontal="left" vertical="center" wrapText="1"/>
      <protection locked="0"/>
    </xf>
    <xf numFmtId="0" fontId="26" fillId="0" borderId="0" xfId="0" applyFont="1" applyAlignment="1">
      <alignment horizontal="right" vertical="center"/>
    </xf>
    <xf numFmtId="0" fontId="26" fillId="0" borderId="0" xfId="0" applyFont="1"/>
    <xf numFmtId="167" fontId="27" fillId="0" borderId="0" xfId="66" applyFont="1" applyAlignment="1">
      <alignment horizontal="right" vertical="center"/>
    </xf>
    <xf numFmtId="0" fontId="27" fillId="0" borderId="0" xfId="0" applyFont="1" applyAlignment="1">
      <alignment horizontal="right" vertical="center"/>
    </xf>
    <xf numFmtId="0" fontId="1" fillId="0" borderId="0" xfId="0" applyFont="1" applyAlignment="1">
      <alignment horizontal="right" vertical="center"/>
    </xf>
    <xf numFmtId="9" fontId="3" fillId="0" borderId="0" xfId="74" applyFont="1" applyFill="1" applyBorder="1" applyAlignment="1">
      <alignment horizontal="right" vertical="center"/>
    </xf>
    <xf numFmtId="165" fontId="3" fillId="0" borderId="0" xfId="74" applyNumberFormat="1" applyFont="1" applyFill="1" applyBorder="1" applyAlignment="1">
      <alignment horizontal="right" vertical="center"/>
    </xf>
    <xf numFmtId="0" fontId="27" fillId="0" borderId="0" xfId="40" applyFont="1" applyAlignment="1">
      <alignment horizontal="right" vertical="center"/>
    </xf>
    <xf numFmtId="0" fontId="3" fillId="0" borderId="0" xfId="0" applyFont="1" applyAlignment="1">
      <alignment horizontal="left" vertical="center" wrapText="1"/>
    </xf>
    <xf numFmtId="0" fontId="3" fillId="0" borderId="3" xfId="0" applyFont="1" applyBorder="1" applyAlignment="1">
      <alignment horizontal="left" vertical="center" wrapText="1"/>
    </xf>
    <xf numFmtId="9" fontId="3" fillId="0" borderId="3" xfId="74" applyFont="1" applyFill="1" applyBorder="1" applyAlignment="1">
      <alignment horizontal="right" vertical="center"/>
    </xf>
    <xf numFmtId="0" fontId="26" fillId="0" borderId="0" xfId="0" applyFont="1" applyAlignment="1">
      <alignment horizontal="center"/>
    </xf>
    <xf numFmtId="0" fontId="1" fillId="0" borderId="0" xfId="0" applyFont="1" applyAlignment="1">
      <alignment horizontal="center"/>
    </xf>
    <xf numFmtId="0" fontId="26" fillId="0" borderId="0" xfId="0" applyFont="1" applyAlignment="1">
      <alignment horizontal="left"/>
    </xf>
    <xf numFmtId="0" fontId="3" fillId="0" borderId="0" xfId="0" applyFont="1" applyAlignment="1">
      <alignment vertical="center" wrapText="1"/>
    </xf>
    <xf numFmtId="0" fontId="3" fillId="0" borderId="0" xfId="0" applyFont="1" applyAlignment="1">
      <alignment vertical="center"/>
    </xf>
    <xf numFmtId="0" fontId="38" fillId="0" borderId="0" xfId="12" applyFont="1" applyFill="1" applyAlignment="1" applyProtection="1"/>
    <xf numFmtId="49" fontId="22" fillId="0" borderId="2" xfId="46" applyNumberFormat="1" applyFont="1" applyBorder="1" applyAlignment="1" applyProtection="1">
      <alignment horizontal="right" vertical="center" wrapText="1"/>
      <protection locked="0"/>
    </xf>
    <xf numFmtId="49" fontId="22" fillId="0" borderId="10" xfId="46" applyNumberFormat="1" applyFont="1" applyBorder="1" applyAlignment="1" applyProtection="1">
      <alignment horizontal="right" vertical="center" wrapText="1"/>
      <protection locked="0"/>
    </xf>
    <xf numFmtId="3" fontId="3" fillId="0" borderId="4" xfId="55" applyNumberFormat="1" applyFont="1" applyBorder="1" applyAlignment="1">
      <alignment horizontal="right" vertical="center"/>
    </xf>
    <xf numFmtId="9" fontId="3" fillId="0" borderId="4" xfId="67" applyFont="1" applyFill="1" applyBorder="1" applyAlignment="1">
      <alignment horizontal="right" vertical="center"/>
    </xf>
    <xf numFmtId="0" fontId="1" fillId="0" borderId="0" xfId="11" applyFont="1" applyBorder="1"/>
    <xf numFmtId="0" fontId="3" fillId="0" borderId="21" xfId="0" applyFont="1" applyBorder="1" applyAlignment="1" applyProtection="1">
      <alignment horizontal="left" vertical="center"/>
      <protection locked="0"/>
    </xf>
    <xf numFmtId="0" fontId="3" fillId="0" borderId="11" xfId="0" applyFont="1" applyBorder="1" applyAlignment="1" applyProtection="1">
      <alignment horizontal="left" vertical="center"/>
      <protection locked="0"/>
    </xf>
    <xf numFmtId="1" fontId="22" fillId="0" borderId="22" xfId="55" applyNumberFormat="1" applyFont="1" applyBorder="1" applyAlignment="1">
      <alignment horizontal="left" vertical="center" wrapText="1"/>
    </xf>
    <xf numFmtId="0" fontId="3" fillId="0" borderId="3" xfId="0" applyFont="1" applyBorder="1" applyAlignment="1">
      <alignment horizontal="left" vertical="center"/>
    </xf>
    <xf numFmtId="165" fontId="3" fillId="0" borderId="3" xfId="74" applyNumberFormat="1" applyFont="1" applyFill="1" applyBorder="1" applyAlignment="1">
      <alignment horizontal="right" vertical="center"/>
    </xf>
    <xf numFmtId="0" fontId="8" fillId="0" borderId="0" xfId="0" applyFont="1" applyAlignment="1">
      <alignment horizontal="left" vertical="center"/>
    </xf>
    <xf numFmtId="168" fontId="3" fillId="0" borderId="13" xfId="1" applyNumberFormat="1" applyFont="1" applyFill="1" applyBorder="1" applyAlignment="1">
      <alignment horizontal="left" vertical="center"/>
    </xf>
    <xf numFmtId="168" fontId="3" fillId="0" borderId="3" xfId="1" applyNumberFormat="1" applyFont="1" applyFill="1" applyBorder="1" applyAlignment="1">
      <alignment horizontal="left" vertical="center"/>
    </xf>
    <xf numFmtId="168" fontId="3" fillId="0" borderId="14" xfId="1" applyNumberFormat="1" applyFont="1" applyFill="1" applyBorder="1" applyAlignment="1">
      <alignment horizontal="left" vertical="center"/>
    </xf>
    <xf numFmtId="49" fontId="3" fillId="0" borderId="13" xfId="55" applyNumberFormat="1" applyFont="1" applyBorder="1" applyAlignment="1">
      <alignment horizontal="left" vertical="center"/>
    </xf>
    <xf numFmtId="168" fontId="3" fillId="0" borderId="3" xfId="1" applyNumberFormat="1" applyFont="1" applyFill="1" applyBorder="1" applyAlignment="1" applyProtection="1">
      <alignment horizontal="left" vertical="center"/>
      <protection locked="0"/>
    </xf>
    <xf numFmtId="168" fontId="3" fillId="0" borderId="14" xfId="1" applyNumberFormat="1" applyFont="1" applyFill="1" applyBorder="1" applyAlignment="1" applyProtection="1">
      <alignment horizontal="left" vertical="center"/>
      <protection locked="0"/>
    </xf>
    <xf numFmtId="168" fontId="22" fillId="0" borderId="1" xfId="1" applyNumberFormat="1" applyFont="1" applyFill="1" applyBorder="1" applyAlignment="1">
      <alignment horizontal="left" vertical="center"/>
    </xf>
    <xf numFmtId="168" fontId="22" fillId="0" borderId="14" xfId="1" applyNumberFormat="1" applyFont="1" applyFill="1" applyBorder="1" applyAlignment="1">
      <alignment horizontal="left" vertical="center"/>
    </xf>
    <xf numFmtId="168" fontId="22" fillId="0" borderId="3" xfId="1" applyNumberFormat="1" applyFont="1" applyFill="1" applyBorder="1" applyAlignment="1">
      <alignment horizontal="left" vertical="center"/>
    </xf>
    <xf numFmtId="9" fontId="3" fillId="0" borderId="18" xfId="67" applyFont="1" applyFill="1" applyBorder="1" applyAlignment="1">
      <alignment horizontal="right" vertical="center"/>
    </xf>
    <xf numFmtId="3" fontId="23" fillId="0" borderId="0" xfId="0" applyNumberFormat="1" applyFont="1" applyAlignment="1">
      <alignment horizontal="right" vertical="center"/>
    </xf>
    <xf numFmtId="0" fontId="22" fillId="0" borderId="2" xfId="55" applyFont="1" applyBorder="1" applyAlignment="1">
      <alignment horizontal="left" vertical="center" wrapText="1"/>
    </xf>
    <xf numFmtId="0" fontId="22" fillId="0" borderId="2" xfId="0" applyFont="1" applyBorder="1" applyAlignment="1">
      <alignment vertical="center" wrapText="1"/>
    </xf>
    <xf numFmtId="0" fontId="22" fillId="0" borderId="1" xfId="0" applyFont="1" applyBorder="1" applyAlignment="1">
      <alignment vertical="center"/>
    </xf>
    <xf numFmtId="0" fontId="22" fillId="0" borderId="1" xfId="0" applyFont="1" applyBorder="1" applyAlignment="1">
      <alignment horizontal="right" vertical="center" wrapText="1"/>
    </xf>
    <xf numFmtId="1" fontId="22" fillId="0" borderId="1" xfId="55" applyNumberFormat="1" applyFont="1" applyBorder="1" applyAlignment="1">
      <alignment horizontal="left" vertical="center" wrapText="1"/>
    </xf>
    <xf numFmtId="9" fontId="3" fillId="0" borderId="3" xfId="67" applyFont="1" applyBorder="1" applyAlignment="1">
      <alignment horizontal="right" vertical="center"/>
    </xf>
    <xf numFmtId="9" fontId="23" fillId="0" borderId="0" xfId="67" applyFont="1" applyFill="1" applyAlignment="1">
      <alignment horizontal="right" vertical="center"/>
    </xf>
    <xf numFmtId="9" fontId="1" fillId="0" borderId="0" xfId="67" applyFont="1" applyAlignment="1">
      <alignment horizontal="right" vertical="center"/>
    </xf>
    <xf numFmtId="0" fontId="39" fillId="0" borderId="2" xfId="0" quotePrefix="1" applyFont="1" applyBorder="1" applyAlignment="1">
      <alignment horizontal="right" vertical="center"/>
    </xf>
    <xf numFmtId="3" fontId="40" fillId="0" borderId="0" xfId="0" applyNumberFormat="1" applyFont="1" applyAlignment="1">
      <alignment horizontal="right" vertical="center"/>
    </xf>
    <xf numFmtId="0" fontId="41" fillId="0" borderId="0" xfId="0" applyFont="1" applyAlignment="1">
      <alignment vertical="top"/>
    </xf>
    <xf numFmtId="0" fontId="41" fillId="0" borderId="0" xfId="0" applyFont="1"/>
    <xf numFmtId="167" fontId="42" fillId="0" borderId="0" xfId="66" applyFont="1" applyAlignment="1">
      <alignment vertical="center"/>
    </xf>
    <xf numFmtId="167" fontId="42" fillId="0" borderId="0" xfId="66" applyFont="1" applyAlignment="1">
      <alignment vertical="top"/>
    </xf>
    <xf numFmtId="0" fontId="22" fillId="0" borderId="1" xfId="45" quotePrefix="1" applyFont="1" applyBorder="1" applyAlignment="1" applyProtection="1">
      <alignment horizontal="right" vertical="center"/>
      <protection locked="0"/>
    </xf>
    <xf numFmtId="9" fontId="23" fillId="0" borderId="0" xfId="67" applyFont="1" applyAlignment="1">
      <alignment horizontal="right" vertical="center"/>
    </xf>
    <xf numFmtId="9" fontId="3" fillId="0" borderId="10" xfId="67" applyFont="1" applyFill="1" applyBorder="1" applyAlignment="1">
      <alignment horizontal="right" vertical="center"/>
    </xf>
    <xf numFmtId="0" fontId="22" fillId="0" borderId="1" xfId="52" applyFont="1" applyBorder="1" applyAlignment="1">
      <alignment horizontal="right" vertical="center" wrapText="1"/>
    </xf>
    <xf numFmtId="3" fontId="3" fillId="0" borderId="18" xfId="0" applyNumberFormat="1" applyFont="1" applyBorder="1" applyAlignment="1">
      <alignment horizontal="right" vertical="center"/>
    </xf>
    <xf numFmtId="3" fontId="3" fillId="0" borderId="4" xfId="0" applyNumberFormat="1" applyFont="1" applyBorder="1" applyAlignment="1">
      <alignment horizontal="right" vertical="center"/>
    </xf>
    <xf numFmtId="3" fontId="3" fillId="0" borderId="7" xfId="0" applyNumberFormat="1" applyFont="1" applyBorder="1" applyAlignment="1">
      <alignment horizontal="right" vertical="center"/>
    </xf>
    <xf numFmtId="3" fontId="3" fillId="0" borderId="23" xfId="67" applyNumberFormat="1" applyFont="1" applyFill="1" applyBorder="1" applyAlignment="1">
      <alignment horizontal="right" vertical="center"/>
    </xf>
    <xf numFmtId="3" fontId="3" fillId="0" borderId="9" xfId="67" applyNumberFormat="1" applyFont="1" applyFill="1" applyBorder="1" applyAlignment="1">
      <alignment horizontal="right" vertical="center"/>
    </xf>
    <xf numFmtId="9" fontId="3" fillId="0" borderId="24" xfId="67" applyFont="1" applyFill="1" applyBorder="1" applyAlignment="1">
      <alignment horizontal="right" vertical="center"/>
    </xf>
    <xf numFmtId="9" fontId="3" fillId="0" borderId="25" xfId="67" applyFont="1" applyFill="1" applyBorder="1" applyAlignment="1">
      <alignment horizontal="right" vertical="center"/>
    </xf>
    <xf numFmtId="3" fontId="3" fillId="0" borderId="24" xfId="0" applyNumberFormat="1" applyFont="1" applyBorder="1" applyAlignment="1">
      <alignment horizontal="right" vertical="center"/>
    </xf>
    <xf numFmtId="3" fontId="3" fillId="0" borderId="25" xfId="0" applyNumberFormat="1" applyFont="1" applyBorder="1" applyAlignment="1">
      <alignment horizontal="right" vertical="center"/>
    </xf>
    <xf numFmtId="3" fontId="3" fillId="0" borderId="19" xfId="0" applyNumberFormat="1" applyFont="1" applyBorder="1" applyAlignment="1">
      <alignment horizontal="right" vertical="center"/>
    </xf>
    <xf numFmtId="9" fontId="3" fillId="0" borderId="23" xfId="67" applyFont="1" applyFill="1" applyBorder="1" applyAlignment="1">
      <alignment horizontal="right" vertical="center"/>
    </xf>
    <xf numFmtId="9" fontId="3" fillId="0" borderId="9" xfId="67" applyFont="1" applyFill="1" applyBorder="1" applyAlignment="1">
      <alignment horizontal="right" vertical="center"/>
    </xf>
    <xf numFmtId="1" fontId="3" fillId="0" borderId="24" xfId="0" applyNumberFormat="1" applyFont="1" applyBorder="1" applyAlignment="1">
      <alignment horizontal="right" vertical="center"/>
    </xf>
    <xf numFmtId="1" fontId="3" fillId="0" borderId="25" xfId="0" applyNumberFormat="1" applyFont="1" applyBorder="1" applyAlignment="1">
      <alignment horizontal="right" vertical="center"/>
    </xf>
    <xf numFmtId="1" fontId="3" fillId="0" borderId="19" xfId="0" applyNumberFormat="1" applyFont="1" applyBorder="1" applyAlignment="1">
      <alignment horizontal="right" vertical="center"/>
    </xf>
    <xf numFmtId="1" fontId="3" fillId="0" borderId="18" xfId="0" applyNumberFormat="1" applyFont="1" applyBorder="1" applyAlignment="1">
      <alignment horizontal="right" vertical="center"/>
    </xf>
    <xf numFmtId="1" fontId="3" fillId="0" borderId="4" xfId="0" applyNumberFormat="1" applyFont="1" applyBorder="1" applyAlignment="1">
      <alignment horizontal="right" vertical="center"/>
    </xf>
    <xf numFmtId="1" fontId="3" fillId="0" borderId="7" xfId="0" applyNumberFormat="1" applyFont="1" applyBorder="1" applyAlignment="1">
      <alignment horizontal="right" vertical="center"/>
    </xf>
    <xf numFmtId="0" fontId="3" fillId="0" borderId="0" xfId="55" applyFont="1" applyAlignment="1">
      <alignment horizontal="left" vertical="center" wrapText="1"/>
    </xf>
    <xf numFmtId="167" fontId="3" fillId="0" borderId="0" xfId="66" applyFont="1" applyAlignment="1">
      <alignment horizontal="left" vertical="center" wrapText="1"/>
    </xf>
    <xf numFmtId="0" fontId="3" fillId="0" borderId="21" xfId="0" applyFont="1" applyBorder="1" applyAlignment="1">
      <alignment horizontal="left" vertical="center"/>
    </xf>
    <xf numFmtId="164" fontId="3" fillId="0" borderId="21" xfId="65" applyFont="1" applyBorder="1" applyAlignment="1" applyProtection="1">
      <alignment horizontal="left" vertical="center" wrapText="1"/>
      <protection locked="0"/>
    </xf>
    <xf numFmtId="9" fontId="3" fillId="0" borderId="21" xfId="74" applyFont="1" applyFill="1" applyBorder="1" applyAlignment="1">
      <alignment horizontal="right" vertical="center"/>
    </xf>
    <xf numFmtId="165" fontId="3" fillId="0" borderId="21" xfId="74" applyNumberFormat="1" applyFont="1" applyFill="1" applyBorder="1" applyAlignment="1">
      <alignment horizontal="right" vertical="center"/>
    </xf>
    <xf numFmtId="0" fontId="3" fillId="0" borderId="11" xfId="0" applyFont="1" applyBorder="1" applyAlignment="1">
      <alignment horizontal="left" vertical="center"/>
    </xf>
    <xf numFmtId="164" fontId="3" fillId="0" borderId="11" xfId="65" applyFont="1" applyBorder="1" applyAlignment="1" applyProtection="1">
      <alignment horizontal="left" vertical="center" wrapText="1"/>
      <protection locked="0"/>
    </xf>
    <xf numFmtId="9" fontId="3" fillId="0" borderId="11" xfId="74" applyFont="1" applyFill="1" applyBorder="1" applyAlignment="1">
      <alignment horizontal="right" vertical="center"/>
    </xf>
    <xf numFmtId="165" fontId="3" fillId="0" borderId="11" xfId="74" applyNumberFormat="1" applyFont="1" applyFill="1" applyBorder="1" applyAlignment="1">
      <alignment horizontal="right" vertical="center"/>
    </xf>
    <xf numFmtId="9" fontId="3" fillId="0" borderId="12" xfId="74" applyFont="1" applyFill="1" applyBorder="1" applyAlignment="1">
      <alignment horizontal="right" vertical="center"/>
    </xf>
    <xf numFmtId="3" fontId="3" fillId="0" borderId="21" xfId="0" applyNumberFormat="1" applyFont="1" applyBorder="1" applyAlignment="1">
      <alignment horizontal="right" vertical="center"/>
    </xf>
    <xf numFmtId="3" fontId="3" fillId="0" borderId="11" xfId="0" applyNumberFormat="1" applyFont="1" applyBorder="1" applyAlignment="1">
      <alignment horizontal="right" vertical="center"/>
    </xf>
    <xf numFmtId="3" fontId="3" fillId="0" borderId="12" xfId="0" applyNumberFormat="1" applyFont="1" applyBorder="1" applyAlignment="1">
      <alignment horizontal="right" vertical="center"/>
    </xf>
    <xf numFmtId="3" fontId="22" fillId="0" borderId="27" xfId="0" applyNumberFormat="1" applyFont="1" applyBorder="1" applyAlignment="1">
      <alignment horizontal="right" vertical="center"/>
    </xf>
    <xf numFmtId="9" fontId="3" fillId="0" borderId="21" xfId="67" applyFont="1" applyBorder="1" applyAlignment="1">
      <alignment horizontal="right" vertical="center"/>
    </xf>
    <xf numFmtId="9" fontId="22" fillId="0" borderId="27" xfId="67" applyFont="1" applyBorder="1" applyAlignment="1">
      <alignment horizontal="right" vertical="center"/>
    </xf>
    <xf numFmtId="3" fontId="22" fillId="0" borderId="28" xfId="0" applyNumberFormat="1" applyFont="1" applyBorder="1" applyAlignment="1">
      <alignment horizontal="right" vertical="center"/>
    </xf>
    <xf numFmtId="3" fontId="22" fillId="0" borderId="29" xfId="0" applyNumberFormat="1" applyFont="1" applyBorder="1" applyAlignment="1">
      <alignment horizontal="right" vertical="center"/>
    </xf>
    <xf numFmtId="0" fontId="3" fillId="0" borderId="21" xfId="55" applyFont="1" applyBorder="1" applyAlignment="1">
      <alignment horizontal="left" vertical="center"/>
    </xf>
    <xf numFmtId="0" fontId="22" fillId="0" borderId="27" xfId="55" applyFont="1" applyBorder="1" applyAlignment="1">
      <alignment horizontal="left" vertical="center"/>
    </xf>
    <xf numFmtId="9" fontId="3" fillId="0" borderId="21" xfId="68" applyFont="1" applyFill="1" applyBorder="1" applyAlignment="1">
      <alignment horizontal="right" vertical="center"/>
    </xf>
    <xf numFmtId="3" fontId="3" fillId="0" borderId="21" xfId="45" applyNumberFormat="1" applyFont="1" applyBorder="1" applyAlignment="1">
      <alignment horizontal="right" vertical="center"/>
    </xf>
    <xf numFmtId="0" fontId="22" fillId="0" borderId="27" xfId="0" applyFont="1" applyBorder="1" applyAlignment="1" applyProtection="1">
      <alignment horizontal="left" vertical="center"/>
      <protection locked="0"/>
    </xf>
    <xf numFmtId="3" fontId="22" fillId="0" borderId="27" xfId="45" applyNumberFormat="1" applyFont="1" applyBorder="1" applyAlignment="1">
      <alignment horizontal="right" vertical="center"/>
    </xf>
    <xf numFmtId="9" fontId="22" fillId="0" borderId="27" xfId="68" applyFont="1" applyFill="1" applyBorder="1" applyAlignment="1">
      <alignment horizontal="right" vertical="center"/>
    </xf>
    <xf numFmtId="9" fontId="3" fillId="0" borderId="21" xfId="67" applyFont="1" applyFill="1" applyBorder="1" applyAlignment="1">
      <alignment horizontal="right" vertical="center"/>
    </xf>
    <xf numFmtId="172" fontId="3" fillId="0" borderId="21" xfId="68" applyNumberFormat="1" applyFont="1" applyFill="1" applyBorder="1" applyAlignment="1">
      <alignment horizontal="right" vertical="center"/>
    </xf>
    <xf numFmtId="9" fontId="22" fillId="0" borderId="27" xfId="67" applyFont="1" applyFill="1" applyBorder="1" applyAlignment="1">
      <alignment horizontal="right" vertical="center"/>
    </xf>
    <xf numFmtId="0" fontId="3" fillId="0" borderId="30" xfId="0" applyFont="1" applyBorder="1" applyAlignment="1" applyProtection="1">
      <alignment horizontal="left" vertical="center"/>
      <protection locked="0"/>
    </xf>
    <xf numFmtId="9" fontId="3" fillId="0" borderId="11" xfId="67" applyFont="1" applyFill="1" applyBorder="1" applyAlignment="1">
      <alignment horizontal="right" vertical="center"/>
    </xf>
    <xf numFmtId="172" fontId="3" fillId="0" borderId="11" xfId="68" applyNumberFormat="1" applyFont="1" applyFill="1" applyBorder="1" applyAlignment="1">
      <alignment horizontal="right" vertical="center"/>
    </xf>
    <xf numFmtId="0" fontId="22" fillId="0" borderId="12" xfId="0" applyFont="1" applyBorder="1" applyAlignment="1" applyProtection="1">
      <alignment horizontal="left" vertical="center"/>
      <protection locked="0"/>
    </xf>
    <xf numFmtId="9" fontId="22" fillId="0" borderId="12" xfId="67" applyFont="1" applyFill="1" applyBorder="1" applyAlignment="1">
      <alignment horizontal="right" vertical="center"/>
    </xf>
    <xf numFmtId="172" fontId="22" fillId="0" borderId="12" xfId="68" applyNumberFormat="1" applyFont="1" applyFill="1" applyBorder="1" applyAlignment="1">
      <alignment horizontal="right" vertical="center"/>
    </xf>
    <xf numFmtId="3" fontId="40" fillId="0" borderId="21" xfId="0" applyNumberFormat="1" applyFont="1" applyBorder="1" applyAlignment="1">
      <alignment horizontal="right" vertical="center"/>
    </xf>
    <xf numFmtId="0" fontId="22" fillId="0" borderId="27" xfId="0" applyFont="1" applyBorder="1" applyAlignment="1">
      <alignment horizontal="left" vertical="center"/>
    </xf>
    <xf numFmtId="3" fontId="39" fillId="0" borderId="27" xfId="0" applyNumberFormat="1" applyFont="1" applyBorder="1" applyAlignment="1">
      <alignment horizontal="right" vertical="center"/>
    </xf>
    <xf numFmtId="3" fontId="3" fillId="0" borderId="21" xfId="55" applyNumberFormat="1" applyFont="1" applyBorder="1" applyAlignment="1">
      <alignment horizontal="right" vertical="center"/>
    </xf>
    <xf numFmtId="3" fontId="22" fillId="0" borderId="27" xfId="55" applyNumberFormat="1" applyFont="1" applyBorder="1" applyAlignment="1">
      <alignment horizontal="right" vertical="center"/>
    </xf>
    <xf numFmtId="9" fontId="22" fillId="0" borderId="27" xfId="55" applyNumberFormat="1" applyFont="1" applyBorder="1" applyAlignment="1">
      <alignment horizontal="right" vertical="center"/>
    </xf>
    <xf numFmtId="3" fontId="22" fillId="0" borderId="31" xfId="55" applyNumberFormat="1" applyFont="1" applyBorder="1" applyAlignment="1">
      <alignment horizontal="right" vertical="center"/>
    </xf>
    <xf numFmtId="9" fontId="22" fillId="0" borderId="31" xfId="67" applyFont="1" applyFill="1" applyBorder="1" applyAlignment="1">
      <alignment horizontal="right" vertical="center"/>
    </xf>
    <xf numFmtId="9" fontId="22" fillId="0" borderId="26" xfId="55" applyNumberFormat="1" applyFont="1" applyBorder="1" applyAlignment="1">
      <alignment horizontal="right" vertical="center"/>
    </xf>
    <xf numFmtId="168" fontId="3" fillId="0" borderId="21" xfId="1" applyNumberFormat="1" applyFont="1" applyFill="1" applyBorder="1" applyAlignment="1">
      <alignment horizontal="left" vertical="center"/>
    </xf>
    <xf numFmtId="41" fontId="3" fillId="0" borderId="21" xfId="1" applyNumberFormat="1" applyFont="1" applyFill="1" applyBorder="1" applyAlignment="1">
      <alignment horizontal="right" vertical="center"/>
    </xf>
    <xf numFmtId="41" fontId="3" fillId="0" borderId="32" xfId="1" applyNumberFormat="1" applyFont="1" applyFill="1" applyBorder="1" applyAlignment="1">
      <alignment horizontal="right" vertical="center"/>
    </xf>
    <xf numFmtId="168" fontId="3" fillId="0" borderId="33" xfId="1" applyNumberFormat="1" applyFont="1" applyFill="1" applyBorder="1" applyAlignment="1">
      <alignment horizontal="left" vertical="center"/>
    </xf>
    <xf numFmtId="168" fontId="22" fillId="0" borderId="27" xfId="1" applyNumberFormat="1" applyFont="1" applyFill="1" applyBorder="1" applyAlignment="1">
      <alignment horizontal="left" vertical="center"/>
    </xf>
    <xf numFmtId="41" fontId="22" fillId="0" borderId="27" xfId="1" applyNumberFormat="1" applyFont="1" applyFill="1" applyBorder="1" applyAlignment="1">
      <alignment horizontal="right" vertical="center"/>
    </xf>
    <xf numFmtId="41" fontId="22" fillId="0" borderId="34" xfId="1" applyNumberFormat="1" applyFont="1" applyFill="1" applyBorder="1" applyAlignment="1">
      <alignment horizontal="right" vertical="center"/>
    </xf>
    <xf numFmtId="168" fontId="22" fillId="0" borderId="35" xfId="1" applyNumberFormat="1" applyFont="1" applyFill="1" applyBorder="1" applyAlignment="1">
      <alignment horizontal="left" vertical="center"/>
    </xf>
    <xf numFmtId="164" fontId="22" fillId="0" borderId="27" xfId="65" applyFont="1" applyBorder="1" applyAlignment="1" applyProtection="1">
      <alignment horizontal="left" vertical="center" wrapText="1"/>
      <protection locked="0"/>
    </xf>
    <xf numFmtId="9" fontId="22" fillId="0" borderId="27" xfId="74" applyFont="1" applyFill="1" applyBorder="1" applyAlignment="1">
      <alignment horizontal="right" vertical="center"/>
    </xf>
    <xf numFmtId="0" fontId="22" fillId="0" borderId="27" xfId="0" applyFont="1" applyBorder="1" applyAlignment="1">
      <alignment horizontal="right" vertical="center"/>
    </xf>
    <xf numFmtId="0" fontId="3" fillId="0" borderId="21" xfId="0" applyFont="1" applyBorder="1" applyAlignment="1">
      <alignment horizontal="left" vertical="center" wrapText="1"/>
    </xf>
    <xf numFmtId="0" fontId="22" fillId="0" borderId="11" xfId="0" applyFont="1" applyBorder="1" applyAlignment="1">
      <alignment horizontal="left" vertical="center" wrapText="1"/>
    </xf>
    <xf numFmtId="3" fontId="22" fillId="0" borderId="11" xfId="0" applyNumberFormat="1" applyFont="1" applyBorder="1" applyAlignment="1">
      <alignment horizontal="right" vertical="center"/>
    </xf>
    <xf numFmtId="9" fontId="22" fillId="0" borderId="11" xfId="74" applyFont="1" applyFill="1" applyBorder="1" applyAlignment="1">
      <alignment horizontal="right" vertical="center"/>
    </xf>
    <xf numFmtId="0" fontId="3" fillId="0" borderId="12" xfId="0" applyFont="1" applyBorder="1" applyAlignment="1">
      <alignment horizontal="left" vertical="center" wrapText="1"/>
    </xf>
    <xf numFmtId="0" fontId="22" fillId="0" borderId="27" xfId="0" applyFont="1" applyBorder="1" applyAlignment="1">
      <alignment horizontal="left" vertical="center" wrapText="1"/>
    </xf>
    <xf numFmtId="9" fontId="3" fillId="0" borderId="12" xfId="67" applyFont="1" applyFill="1" applyBorder="1" applyAlignment="1">
      <alignment horizontal="right" vertical="center"/>
    </xf>
    <xf numFmtId="172" fontId="3" fillId="0" borderId="12" xfId="68" applyNumberFormat="1" applyFont="1" applyFill="1" applyBorder="1" applyAlignment="1">
      <alignment horizontal="right" vertical="center"/>
    </xf>
    <xf numFmtId="3" fontId="3" fillId="0" borderId="3" xfId="45" applyNumberFormat="1" applyFont="1" applyBorder="1" applyAlignment="1">
      <alignment horizontal="right" vertical="center"/>
    </xf>
    <xf numFmtId="0" fontId="22" fillId="0" borderId="27" xfId="0" applyFont="1" applyBorder="1" applyAlignment="1">
      <alignment vertical="center"/>
    </xf>
    <xf numFmtId="3" fontId="22" fillId="0" borderId="27" xfId="0" applyNumberFormat="1" applyFont="1" applyBorder="1" applyAlignment="1">
      <alignment vertical="center"/>
    </xf>
    <xf numFmtId="9" fontId="22" fillId="0" borderId="27" xfId="0" applyNumberFormat="1" applyFont="1" applyBorder="1" applyAlignment="1">
      <alignment vertical="center"/>
    </xf>
    <xf numFmtId="0" fontId="3" fillId="0" borderId="3" xfId="0" applyFont="1" applyBorder="1" applyAlignment="1">
      <alignment vertical="center"/>
    </xf>
    <xf numFmtId="3" fontId="3" fillId="0" borderId="3" xfId="0" applyNumberFormat="1" applyFont="1" applyBorder="1" applyAlignment="1">
      <alignment vertical="center"/>
    </xf>
    <xf numFmtId="166" fontId="3" fillId="0" borderId="3" xfId="0" applyNumberFormat="1" applyFont="1" applyBorder="1" applyAlignment="1">
      <alignment vertical="center"/>
    </xf>
    <xf numFmtId="3" fontId="3" fillId="0" borderId="0" xfId="0" applyNumberFormat="1" applyFont="1" applyAlignment="1">
      <alignment vertical="center"/>
    </xf>
    <xf numFmtId="166" fontId="3" fillId="0" borderId="0" xfId="0" applyNumberFormat="1" applyFont="1" applyAlignment="1">
      <alignment vertical="center"/>
    </xf>
    <xf numFmtId="0" fontId="3" fillId="0" borderId="21" xfId="0" applyFont="1" applyBorder="1" applyAlignment="1">
      <alignment vertical="center"/>
    </xf>
    <xf numFmtId="3" fontId="3" fillId="0" borderId="21" xfId="0" applyNumberFormat="1" applyFont="1" applyBorder="1" applyAlignment="1">
      <alignment vertical="center"/>
    </xf>
    <xf numFmtId="166" fontId="3" fillId="0" borderId="21" xfId="0" applyNumberFormat="1" applyFont="1" applyBorder="1" applyAlignment="1">
      <alignment vertical="center"/>
    </xf>
    <xf numFmtId="166" fontId="22" fillId="0" borderId="27" xfId="0" applyNumberFormat="1" applyFont="1" applyBorder="1" applyAlignment="1">
      <alignment vertical="center"/>
    </xf>
    <xf numFmtId="3" fontId="22" fillId="0" borderId="1" xfId="0" applyNumberFormat="1" applyFont="1" applyBorder="1" applyAlignment="1">
      <alignment vertical="center"/>
    </xf>
    <xf numFmtId="166" fontId="22" fillId="0" borderId="1" xfId="0" applyNumberFormat="1" applyFont="1" applyBorder="1" applyAlignment="1">
      <alignment vertical="center"/>
    </xf>
    <xf numFmtId="9" fontId="3" fillId="0" borderId="0" xfId="0" applyNumberFormat="1" applyFont="1" applyAlignment="1">
      <alignment vertical="center"/>
    </xf>
    <xf numFmtId="3" fontId="0" fillId="0" borderId="0" xfId="0" applyNumberFormat="1" applyAlignment="1">
      <alignment vertical="center"/>
    </xf>
    <xf numFmtId="9" fontId="3" fillId="0" borderId="21" xfId="0" applyNumberFormat="1" applyFont="1" applyBorder="1" applyAlignment="1">
      <alignment vertical="center"/>
    </xf>
    <xf numFmtId="9" fontId="3" fillId="0" borderId="0" xfId="67" applyFont="1" applyAlignment="1">
      <alignment vertical="center"/>
    </xf>
    <xf numFmtId="9" fontId="0" fillId="0" borderId="0" xfId="0" applyNumberFormat="1" applyAlignment="1">
      <alignment vertical="center"/>
    </xf>
    <xf numFmtId="9" fontId="3" fillId="0" borderId="21" xfId="67" applyFont="1" applyBorder="1" applyAlignment="1">
      <alignment vertical="center"/>
    </xf>
    <xf numFmtId="9" fontId="22" fillId="0" borderId="27" xfId="67" applyFont="1" applyBorder="1" applyAlignment="1">
      <alignment vertical="center"/>
    </xf>
    <xf numFmtId="165" fontId="3" fillId="0" borderId="0" xfId="0" applyNumberFormat="1" applyFont="1" applyAlignment="1">
      <alignment vertical="center"/>
    </xf>
    <xf numFmtId="165" fontId="3" fillId="0" borderId="21" xfId="0" applyNumberFormat="1" applyFont="1" applyBorder="1" applyAlignment="1">
      <alignment vertical="center"/>
    </xf>
    <xf numFmtId="3" fontId="23" fillId="0" borderId="0" xfId="0" applyNumberFormat="1" applyFont="1" applyAlignment="1">
      <alignment vertical="center"/>
    </xf>
    <xf numFmtId="9" fontId="0" fillId="0" borderId="0" xfId="67" applyFont="1" applyAlignment="1">
      <alignment vertical="center"/>
    </xf>
    <xf numFmtId="3" fontId="22" fillId="0" borderId="2" xfId="0" applyNumberFormat="1" applyFont="1" applyBorder="1" applyAlignment="1">
      <alignment vertical="center"/>
    </xf>
    <xf numFmtId="166" fontId="22" fillId="0" borderId="2" xfId="0" applyNumberFormat="1" applyFont="1" applyBorder="1" applyAlignment="1">
      <alignment vertical="center"/>
    </xf>
    <xf numFmtId="165" fontId="23" fillId="0" borderId="0" xfId="0" applyNumberFormat="1" applyFont="1" applyAlignment="1">
      <alignment vertical="center"/>
    </xf>
    <xf numFmtId="0" fontId="43" fillId="0" borderId="0" xfId="12" applyAlignment="1" applyProtection="1"/>
    <xf numFmtId="0" fontId="8" fillId="0" borderId="0" xfId="79" applyAlignment="1">
      <alignment horizontal="left" vertical="center"/>
    </xf>
    <xf numFmtId="0" fontId="3" fillId="0" borderId="0" xfId="0" quotePrefix="1" applyFont="1" applyAlignment="1">
      <alignment horizontal="left" vertical="center"/>
    </xf>
    <xf numFmtId="0" fontId="3" fillId="0" borderId="3" xfId="0" quotePrefix="1" applyFont="1" applyBorder="1" applyAlignment="1">
      <alignment horizontal="left" vertical="center"/>
    </xf>
    <xf numFmtId="0" fontId="3" fillId="0" borderId="2" xfId="0" applyFont="1" applyBorder="1" applyAlignment="1">
      <alignment horizontal="left" vertical="center"/>
    </xf>
    <xf numFmtId="0" fontId="25" fillId="0" borderId="0" xfId="12" applyFont="1" applyFill="1" applyAlignment="1" applyProtection="1">
      <alignment vertical="center"/>
    </xf>
    <xf numFmtId="0" fontId="24" fillId="0" borderId="0" xfId="0" applyFont="1" applyAlignment="1">
      <alignment vertical="center"/>
    </xf>
    <xf numFmtId="9" fontId="3" fillId="0" borderId="27" xfId="67" applyFont="1" applyBorder="1" applyAlignment="1">
      <alignment vertical="center"/>
    </xf>
    <xf numFmtId="166" fontId="0" fillId="0" borderId="0" xfId="0" applyNumberFormat="1" applyAlignment="1">
      <alignment vertical="center"/>
    </xf>
    <xf numFmtId="165" fontId="3" fillId="0" borderId="3" xfId="0" applyNumberFormat="1" applyFont="1" applyBorder="1" applyAlignment="1">
      <alignment vertical="center"/>
    </xf>
    <xf numFmtId="165" fontId="22" fillId="0" borderId="27" xfId="0" applyNumberFormat="1" applyFont="1" applyBorder="1" applyAlignment="1">
      <alignment horizontal="right" vertical="center"/>
    </xf>
    <xf numFmtId="0" fontId="1" fillId="0" borderId="0" xfId="55" applyFont="1" applyAlignment="1">
      <alignment vertical="center"/>
    </xf>
    <xf numFmtId="9" fontId="1" fillId="0" borderId="0" xfId="67" applyFont="1" applyAlignment="1">
      <alignment vertical="center"/>
    </xf>
    <xf numFmtId="0" fontId="23" fillId="0" borderId="0" xfId="46" applyFont="1" applyAlignment="1">
      <alignment vertical="center"/>
    </xf>
    <xf numFmtId="0" fontId="1" fillId="0" borderId="0" xfId="46" applyFont="1" applyAlignment="1">
      <alignment vertical="center"/>
    </xf>
    <xf numFmtId="0" fontId="1" fillId="0" borderId="0" xfId="79" applyFont="1" applyAlignment="1">
      <alignment horizontal="left" vertical="center"/>
    </xf>
    <xf numFmtId="168" fontId="3" fillId="0" borderId="0" xfId="1" applyNumberFormat="1" applyFont="1" applyFill="1" applyAlignment="1">
      <alignment vertical="center"/>
    </xf>
    <xf numFmtId="168" fontId="3" fillId="0" borderId="0" xfId="1" applyNumberFormat="1" applyFont="1" applyFill="1" applyBorder="1" applyAlignment="1">
      <alignment vertical="center"/>
    </xf>
    <xf numFmtId="0" fontId="1" fillId="0" borderId="0" xfId="52" applyFont="1" applyAlignment="1">
      <alignment horizontal="left" vertical="center"/>
    </xf>
    <xf numFmtId="0" fontId="1" fillId="0" borderId="0" xfId="52" applyFont="1" applyAlignment="1">
      <alignment vertical="center"/>
    </xf>
    <xf numFmtId="0" fontId="3" fillId="0" borderId="21" xfId="0" applyFont="1" applyBorder="1" applyAlignment="1">
      <alignment horizontal="right" vertical="center"/>
    </xf>
    <xf numFmtId="164" fontId="3" fillId="0" borderId="3" xfId="65" applyFont="1" applyBorder="1" applyAlignment="1" applyProtection="1">
      <alignment horizontal="left" vertical="center" wrapText="1"/>
      <protection locked="0"/>
    </xf>
    <xf numFmtId="165" fontId="22" fillId="0" borderId="3" xfId="74" applyNumberFormat="1" applyFont="1" applyFill="1" applyBorder="1" applyAlignment="1">
      <alignment horizontal="right" vertical="center"/>
    </xf>
    <xf numFmtId="165" fontId="22" fillId="0" borderId="21" xfId="74" applyNumberFormat="1" applyFont="1" applyFill="1" applyBorder="1" applyAlignment="1">
      <alignment horizontal="right" vertical="center"/>
    </xf>
    <xf numFmtId="165" fontId="26" fillId="0" borderId="0" xfId="74" applyNumberFormat="1" applyFont="1" applyFill="1" applyBorder="1" applyAlignment="1">
      <alignment vertical="center"/>
    </xf>
    <xf numFmtId="164" fontId="8" fillId="0" borderId="0" xfId="65" applyFont="1" applyAlignment="1" applyProtection="1">
      <alignment horizontal="left" vertical="center"/>
      <protection locked="0"/>
    </xf>
    <xf numFmtId="9" fontId="3" fillId="0" borderId="0" xfId="74" applyFont="1" applyFill="1" applyBorder="1" applyAlignment="1">
      <alignment vertical="center"/>
    </xf>
    <xf numFmtId="9" fontId="3" fillId="0" borderId="21" xfId="74" applyFont="1" applyFill="1" applyBorder="1" applyAlignment="1">
      <alignment vertical="center"/>
    </xf>
    <xf numFmtId="9" fontId="22" fillId="0" borderId="27" xfId="74" applyFont="1" applyFill="1" applyBorder="1" applyAlignment="1">
      <alignment vertical="center"/>
    </xf>
    <xf numFmtId="9" fontId="3" fillId="0" borderId="3" xfId="74" applyFont="1" applyFill="1" applyBorder="1" applyAlignment="1">
      <alignment vertical="center"/>
    </xf>
    <xf numFmtId="165" fontId="3" fillId="0" borderId="3" xfId="74" applyNumberFormat="1" applyFont="1" applyFill="1" applyBorder="1" applyAlignment="1">
      <alignment vertical="center"/>
    </xf>
    <xf numFmtId="165" fontId="3" fillId="0" borderId="21" xfId="74" applyNumberFormat="1" applyFont="1" applyFill="1" applyBorder="1" applyAlignment="1">
      <alignment vertical="center"/>
    </xf>
    <xf numFmtId="9" fontId="1" fillId="0" borderId="0" xfId="0" applyNumberFormat="1" applyFont="1" applyAlignment="1">
      <alignment vertical="center"/>
    </xf>
    <xf numFmtId="0" fontId="26" fillId="0" borderId="0" xfId="0" applyFont="1" applyAlignment="1">
      <alignment vertical="center"/>
    </xf>
    <xf numFmtId="3" fontId="22" fillId="8" borderId="27" xfId="0" applyNumberFormat="1" applyFont="1" applyFill="1" applyBorder="1" applyAlignment="1">
      <alignment horizontal="right" vertical="center"/>
    </xf>
    <xf numFmtId="3" fontId="22" fillId="8" borderId="27" xfId="0" applyNumberFormat="1" applyFont="1" applyFill="1" applyBorder="1" applyAlignment="1">
      <alignment vertical="center"/>
    </xf>
    <xf numFmtId="3" fontId="22" fillId="8" borderId="1" xfId="0" applyNumberFormat="1" applyFont="1" applyFill="1" applyBorder="1" applyAlignment="1">
      <alignment vertical="center"/>
    </xf>
    <xf numFmtId="41" fontId="3" fillId="8" borderId="5" xfId="1" applyNumberFormat="1" applyFont="1" applyFill="1" applyBorder="1" applyAlignment="1">
      <alignment horizontal="right" vertical="center"/>
    </xf>
    <xf numFmtId="41" fontId="3" fillId="8" borderId="6" xfId="1" applyNumberFormat="1" applyFont="1" applyFill="1" applyBorder="1" applyAlignment="1">
      <alignment horizontal="right" vertical="center"/>
    </xf>
    <xf numFmtId="41" fontId="3" fillId="8" borderId="32" xfId="1" applyNumberFormat="1" applyFont="1" applyFill="1" applyBorder="1" applyAlignment="1">
      <alignment horizontal="right" vertical="center"/>
    </xf>
    <xf numFmtId="41" fontId="22" fillId="8" borderId="34" xfId="1" applyNumberFormat="1" applyFont="1" applyFill="1" applyBorder="1" applyAlignment="1">
      <alignment horizontal="right" vertical="center"/>
    </xf>
    <xf numFmtId="9" fontId="23" fillId="0" borderId="0" xfId="67" applyFont="1" applyAlignment="1">
      <alignment vertical="center"/>
    </xf>
    <xf numFmtId="0" fontId="22" fillId="0" borderId="23" xfId="0" applyFont="1" applyBorder="1" applyAlignment="1">
      <alignment horizontal="right" vertical="center" wrapText="1"/>
    </xf>
    <xf numFmtId="0" fontId="22" fillId="0" borderId="10" xfId="0" applyFont="1" applyBorder="1" applyAlignment="1">
      <alignment horizontal="right" vertical="center" wrapText="1"/>
    </xf>
    <xf numFmtId="0" fontId="22" fillId="0" borderId="9" xfId="0" applyFont="1" applyBorder="1" applyAlignment="1">
      <alignment horizontal="right" vertical="center" wrapText="1"/>
    </xf>
    <xf numFmtId="0" fontId="3" fillId="0" borderId="0" xfId="0" applyFont="1" applyAlignment="1">
      <alignment horizontal="right" vertical="center" wrapText="1"/>
    </xf>
    <xf numFmtId="0" fontId="22" fillId="0" borderId="12" xfId="0" applyFont="1" applyBorder="1" applyAlignment="1">
      <alignment horizontal="left" vertical="center"/>
    </xf>
    <xf numFmtId="9" fontId="22" fillId="0" borderId="12" xfId="67" applyFont="1" applyBorder="1" applyAlignment="1">
      <alignment horizontal="right" vertical="center"/>
    </xf>
    <xf numFmtId="0" fontId="22" fillId="0" borderId="12" xfId="0" applyFont="1" applyBorder="1" applyAlignment="1">
      <alignment horizontal="right" vertical="center" wrapText="1"/>
    </xf>
    <xf numFmtId="3" fontId="22" fillId="0" borderId="12" xfId="0" applyNumberFormat="1" applyFont="1" applyBorder="1" applyAlignment="1">
      <alignment horizontal="right" vertical="center"/>
    </xf>
    <xf numFmtId="173" fontId="3" fillId="0" borderId="0" xfId="0" applyNumberFormat="1" applyFont="1" applyAlignment="1">
      <alignment vertical="center"/>
    </xf>
    <xf numFmtId="173" fontId="3" fillId="0" borderId="21" xfId="0" applyNumberFormat="1" applyFont="1" applyBorder="1" applyAlignment="1">
      <alignment vertical="center"/>
    </xf>
    <xf numFmtId="173" fontId="22" fillId="0" borderId="27" xfId="0" applyNumberFormat="1" applyFont="1" applyBorder="1" applyAlignment="1">
      <alignment horizontal="right" vertical="center"/>
    </xf>
    <xf numFmtId="168" fontId="22" fillId="0" borderId="10" xfId="1" applyNumberFormat="1" applyFont="1" applyFill="1" applyBorder="1" applyAlignment="1" applyProtection="1">
      <alignment horizontal="right" vertical="center" wrapText="1"/>
      <protection locked="0"/>
    </xf>
    <xf numFmtId="168" fontId="22" fillId="0" borderId="38" xfId="1" applyNumberFormat="1" applyFont="1" applyFill="1" applyBorder="1" applyAlignment="1" applyProtection="1">
      <alignment horizontal="right" vertical="center" wrapText="1"/>
      <protection locked="0"/>
    </xf>
    <xf numFmtId="9" fontId="3" fillId="0" borderId="37" xfId="67" applyFont="1" applyFill="1" applyBorder="1" applyAlignment="1">
      <alignment horizontal="right" vertical="center"/>
    </xf>
    <xf numFmtId="9" fontId="3" fillId="0" borderId="36" xfId="67" applyFont="1" applyFill="1" applyBorder="1" applyAlignment="1">
      <alignment horizontal="right" vertical="center"/>
    </xf>
    <xf numFmtId="9" fontId="3" fillId="0" borderId="39" xfId="67" applyFont="1" applyFill="1" applyBorder="1" applyAlignment="1">
      <alignment horizontal="right" vertical="center"/>
    </xf>
    <xf numFmtId="9" fontId="22" fillId="0" borderId="40" xfId="67" applyFont="1" applyFill="1" applyBorder="1" applyAlignment="1">
      <alignment horizontal="right" vertical="center"/>
    </xf>
    <xf numFmtId="9" fontId="3" fillId="0" borderId="41" xfId="67" applyFont="1" applyFill="1" applyBorder="1" applyAlignment="1">
      <alignment horizontal="right" vertical="center"/>
    </xf>
    <xf numFmtId="9" fontId="22" fillId="0" borderId="25" xfId="67" applyFont="1" applyFill="1" applyBorder="1" applyAlignment="1">
      <alignment horizontal="right" vertical="center"/>
    </xf>
    <xf numFmtId="9" fontId="22" fillId="0" borderId="41" xfId="67" applyFont="1" applyFill="1" applyBorder="1" applyAlignment="1">
      <alignment horizontal="right" vertical="center"/>
    </xf>
    <xf numFmtId="41" fontId="3" fillId="0" borderId="4" xfId="1" applyNumberFormat="1" applyFont="1" applyFill="1" applyBorder="1" applyAlignment="1">
      <alignment horizontal="right" vertical="center"/>
    </xf>
    <xf numFmtId="41" fontId="3" fillId="0" borderId="37" xfId="1" applyNumberFormat="1" applyFont="1" applyFill="1" applyBorder="1" applyAlignment="1">
      <alignment horizontal="right" vertical="center"/>
    </xf>
    <xf numFmtId="41" fontId="3" fillId="0" borderId="36" xfId="1" applyNumberFormat="1" applyFont="1" applyFill="1" applyBorder="1" applyAlignment="1">
      <alignment horizontal="right" vertical="center"/>
    </xf>
    <xf numFmtId="41" fontId="3" fillId="0" borderId="39" xfId="1" applyNumberFormat="1" applyFont="1" applyFill="1" applyBorder="1" applyAlignment="1">
      <alignment horizontal="right" vertical="center"/>
    </xf>
    <xf numFmtId="41" fontId="22" fillId="0" borderId="31" xfId="1" applyNumberFormat="1" applyFont="1" applyFill="1" applyBorder="1" applyAlignment="1">
      <alignment horizontal="right" vertical="center"/>
    </xf>
    <xf numFmtId="41" fontId="22" fillId="0" borderId="40" xfId="1" applyNumberFormat="1" applyFont="1" applyFill="1" applyBorder="1" applyAlignment="1">
      <alignment horizontal="right" vertical="center"/>
    </xf>
    <xf numFmtId="41" fontId="3" fillId="0" borderId="25" xfId="1" applyNumberFormat="1" applyFont="1" applyFill="1" applyBorder="1" applyAlignment="1">
      <alignment horizontal="right" vertical="center"/>
    </xf>
    <xf numFmtId="41" fontId="3" fillId="0" borderId="41" xfId="1" applyNumberFormat="1" applyFont="1" applyFill="1" applyBorder="1" applyAlignment="1">
      <alignment horizontal="right" vertical="center"/>
    </xf>
    <xf numFmtId="41" fontId="22" fillId="0" borderId="42" xfId="1" applyNumberFormat="1" applyFont="1" applyFill="1" applyBorder="1" applyAlignment="1">
      <alignment horizontal="right" vertical="center"/>
    </xf>
    <xf numFmtId="41" fontId="22" fillId="0" borderId="25" xfId="1" applyNumberFormat="1" applyFont="1" applyFill="1" applyBorder="1" applyAlignment="1">
      <alignment horizontal="right" vertical="center"/>
    </xf>
    <xf numFmtId="41" fontId="22" fillId="0" borderId="41" xfId="1" applyNumberFormat="1" applyFont="1" applyFill="1" applyBorder="1" applyAlignment="1">
      <alignment horizontal="right" vertical="center"/>
    </xf>
    <xf numFmtId="164" fontId="22" fillId="0" borderId="11" xfId="65" applyFont="1" applyBorder="1" applyAlignment="1" applyProtection="1">
      <alignment horizontal="left" vertical="center" wrapText="1"/>
      <protection locked="0"/>
    </xf>
    <xf numFmtId="0" fontId="22" fillId="0" borderId="11" xfId="0" applyFont="1" applyBorder="1" applyAlignment="1">
      <alignment vertical="center"/>
    </xf>
    <xf numFmtId="164" fontId="3" fillId="0" borderId="12" xfId="65" applyFont="1" applyBorder="1" applyAlignment="1" applyProtection="1">
      <alignment horizontal="left" vertical="center" wrapText="1"/>
      <protection locked="0"/>
    </xf>
    <xf numFmtId="0" fontId="3" fillId="0" borderId="12" xfId="0" applyFont="1" applyBorder="1" applyAlignment="1">
      <alignment vertical="center"/>
    </xf>
    <xf numFmtId="0" fontId="3" fillId="0" borderId="12" xfId="0" applyFont="1" applyBorder="1" applyAlignment="1">
      <alignment horizontal="right" vertical="center"/>
    </xf>
    <xf numFmtId="165" fontId="22" fillId="0" borderId="11" xfId="74" applyNumberFormat="1" applyFont="1" applyFill="1" applyBorder="1" applyAlignment="1">
      <alignment horizontal="right" vertical="center"/>
    </xf>
    <xf numFmtId="165" fontId="22" fillId="0" borderId="12" xfId="74" applyNumberFormat="1" applyFont="1" applyFill="1" applyBorder="1" applyAlignment="1">
      <alignment horizontal="right" vertical="center"/>
    </xf>
  </cellXfs>
  <cellStyles count="80">
    <cellStyle name="Comma 2" xfId="1" xr:uid="{00000000-0005-0000-0000-000000000000}"/>
    <cellStyle name="Comma 2 2" xfId="2" xr:uid="{00000000-0005-0000-0000-000001000000}"/>
    <cellStyle name="Comma 2 2 2" xfId="3" xr:uid="{00000000-0005-0000-0000-000002000000}"/>
    <cellStyle name="Comma 2 3" xfId="4" xr:uid="{00000000-0005-0000-0000-000003000000}"/>
    <cellStyle name="Comma 2 4" xfId="5" xr:uid="{00000000-0005-0000-0000-000004000000}"/>
    <cellStyle name="Comma 3" xfId="6" xr:uid="{00000000-0005-0000-0000-000005000000}"/>
    <cellStyle name="Comma 3 2" xfId="7" xr:uid="{00000000-0005-0000-0000-000006000000}"/>
    <cellStyle name="Comma 4" xfId="8" xr:uid="{00000000-0005-0000-0000-000007000000}"/>
    <cellStyle name="Comma 5" xfId="9" xr:uid="{00000000-0005-0000-0000-000008000000}"/>
    <cellStyle name="Euro" xfId="10" xr:uid="{00000000-0005-0000-0000-000009000000}"/>
    <cellStyle name="Heading 1" xfId="11" builtinId="16"/>
    <cellStyle name="Hyperlink" xfId="12" builtinId="8" customBuiltin="1"/>
    <cellStyle name="Hyperlink 2" xfId="13" xr:uid="{00000000-0005-0000-0000-00000C000000}"/>
    <cellStyle name="Hyperlink 2 2" xfId="14" xr:uid="{00000000-0005-0000-0000-00000D000000}"/>
    <cellStyle name="Hyperlink 3" xfId="15" xr:uid="{00000000-0005-0000-0000-00000E000000}"/>
    <cellStyle name="Hyperlink 3 2" xfId="16" xr:uid="{00000000-0005-0000-0000-00000F000000}"/>
    <cellStyle name="Hyperlink 4" xfId="17" xr:uid="{00000000-0005-0000-0000-000010000000}"/>
    <cellStyle name="Hyperlink 5" xfId="18" xr:uid="{00000000-0005-0000-0000-000011000000}"/>
    <cellStyle name="Hyperlink 6" xfId="19" xr:uid="{00000000-0005-0000-0000-000012000000}"/>
    <cellStyle name="IABackgroundMembers" xfId="20" xr:uid="{00000000-0005-0000-0000-000013000000}"/>
    <cellStyle name="IABackgroundMembers 2" xfId="21" xr:uid="{00000000-0005-0000-0000-000014000000}"/>
    <cellStyle name="IAColorCodingBad" xfId="22" xr:uid="{00000000-0005-0000-0000-000015000000}"/>
    <cellStyle name="IAColorCodingGood" xfId="23" xr:uid="{00000000-0005-0000-0000-000016000000}"/>
    <cellStyle name="IAColorCodingOK" xfId="24" xr:uid="{00000000-0005-0000-0000-000017000000}"/>
    <cellStyle name="IAColorCodingOK 2" xfId="25" xr:uid="{00000000-0005-0000-0000-000018000000}"/>
    <cellStyle name="IAColumnHeader" xfId="26" xr:uid="{00000000-0005-0000-0000-000019000000}"/>
    <cellStyle name="IAContentsList" xfId="27" xr:uid="{00000000-0005-0000-0000-00001A000000}"/>
    <cellStyle name="IAContentsTitle" xfId="28" xr:uid="{00000000-0005-0000-0000-00001B000000}"/>
    <cellStyle name="IADataCells" xfId="29" xr:uid="{00000000-0005-0000-0000-00001C000000}"/>
    <cellStyle name="IADataCells 2" xfId="30" xr:uid="{00000000-0005-0000-0000-00001D000000}"/>
    <cellStyle name="IADimensionNames" xfId="31" xr:uid="{00000000-0005-0000-0000-00001E000000}"/>
    <cellStyle name="IAParentColumnHeader" xfId="32" xr:uid="{00000000-0005-0000-0000-00001F000000}"/>
    <cellStyle name="IAParentRowHeader" xfId="33" xr:uid="{00000000-0005-0000-0000-000020000000}"/>
    <cellStyle name="IAQueryInfo" xfId="34" xr:uid="{00000000-0005-0000-0000-000021000000}"/>
    <cellStyle name="IAQueryInfo 2" xfId="35" xr:uid="{00000000-0005-0000-0000-000022000000}"/>
    <cellStyle name="IAReportTitle" xfId="36" xr:uid="{00000000-0005-0000-0000-000023000000}"/>
    <cellStyle name="IARowHeader" xfId="37" xr:uid="{00000000-0005-0000-0000-000024000000}"/>
    <cellStyle name="IASubTotalsCol" xfId="38" xr:uid="{00000000-0005-0000-0000-000025000000}"/>
    <cellStyle name="IASubTotalsRow" xfId="39" xr:uid="{00000000-0005-0000-0000-000026000000}"/>
    <cellStyle name="Normal" xfId="0" builtinId="0"/>
    <cellStyle name="Normal 10" xfId="40" xr:uid="{00000000-0005-0000-0000-000028000000}"/>
    <cellStyle name="Normal 11" xfId="41" xr:uid="{00000000-0005-0000-0000-000029000000}"/>
    <cellStyle name="Normal 12" xfId="42" xr:uid="{00000000-0005-0000-0000-00002A000000}"/>
    <cellStyle name="Normal 2" xfId="43" xr:uid="{00000000-0005-0000-0000-00002B000000}"/>
    <cellStyle name="Normal 2 2" xfId="44" xr:uid="{00000000-0005-0000-0000-00002C000000}"/>
    <cellStyle name="Normal 3" xfId="45" xr:uid="{00000000-0005-0000-0000-00002D000000}"/>
    <cellStyle name="Normal 3 2" xfId="46" xr:uid="{00000000-0005-0000-0000-00002E000000}"/>
    <cellStyle name="Normal 3 2 2" xfId="47" xr:uid="{00000000-0005-0000-0000-00002F000000}"/>
    <cellStyle name="Normal 3 2 2 2" xfId="48" xr:uid="{00000000-0005-0000-0000-000030000000}"/>
    <cellStyle name="Normal 3 2 3" xfId="49" xr:uid="{00000000-0005-0000-0000-000031000000}"/>
    <cellStyle name="Normal 3 3" xfId="50" xr:uid="{00000000-0005-0000-0000-000032000000}"/>
    <cellStyle name="Normal 3 4" xfId="51" xr:uid="{00000000-0005-0000-0000-000033000000}"/>
    <cellStyle name="Normal 4" xfId="52" xr:uid="{00000000-0005-0000-0000-000034000000}"/>
    <cellStyle name="Normal 4 2" xfId="53" xr:uid="{00000000-0005-0000-0000-000035000000}"/>
    <cellStyle name="Normal 4 3" xfId="54" xr:uid="{00000000-0005-0000-0000-000036000000}"/>
    <cellStyle name="Normal 5" xfId="55" xr:uid="{00000000-0005-0000-0000-000037000000}"/>
    <cellStyle name="Normal 5 2" xfId="56" xr:uid="{00000000-0005-0000-0000-000038000000}"/>
    <cellStyle name="Normal 5 3" xfId="57" xr:uid="{00000000-0005-0000-0000-000039000000}"/>
    <cellStyle name="Normal 6" xfId="58" xr:uid="{00000000-0005-0000-0000-00003A000000}"/>
    <cellStyle name="Normal 6 2" xfId="59" xr:uid="{00000000-0005-0000-0000-00003B000000}"/>
    <cellStyle name="Normal 7" xfId="60" xr:uid="{00000000-0005-0000-0000-00003C000000}"/>
    <cellStyle name="Normal 7 2" xfId="61" xr:uid="{00000000-0005-0000-0000-00003D000000}"/>
    <cellStyle name="Normal 8" xfId="62" xr:uid="{00000000-0005-0000-0000-00003E000000}"/>
    <cellStyle name="Normal 9" xfId="63" xr:uid="{00000000-0005-0000-0000-00003F000000}"/>
    <cellStyle name="Normal 9 2" xfId="64" xr:uid="{00000000-0005-0000-0000-000040000000}"/>
    <cellStyle name="Normal_Copy of criminal-stats-2008-chapter-3 2" xfId="65" xr:uid="{00000000-0005-0000-0000-000041000000}"/>
    <cellStyle name="Normal_Tab302" xfId="66" xr:uid="{00000000-0005-0000-0000-000042000000}"/>
    <cellStyle name="Per cent" xfId="67" builtinId="5"/>
    <cellStyle name="Percent 2" xfId="68" xr:uid="{00000000-0005-0000-0000-000044000000}"/>
    <cellStyle name="Percent 2 2" xfId="69" xr:uid="{00000000-0005-0000-0000-000045000000}"/>
    <cellStyle name="Percent 3" xfId="70" xr:uid="{00000000-0005-0000-0000-000046000000}"/>
    <cellStyle name="Percent 4" xfId="71" xr:uid="{00000000-0005-0000-0000-000047000000}"/>
    <cellStyle name="Percent 5" xfId="72" xr:uid="{00000000-0005-0000-0000-000048000000}"/>
    <cellStyle name="Percent 5 2" xfId="73" xr:uid="{00000000-0005-0000-0000-000049000000}"/>
    <cellStyle name="Percent 6" xfId="74" xr:uid="{00000000-0005-0000-0000-00004A000000}"/>
    <cellStyle name="Percent 6 2" xfId="75" xr:uid="{00000000-0005-0000-0000-00004B000000}"/>
    <cellStyle name="Percent 7" xfId="76" xr:uid="{00000000-0005-0000-0000-00004C000000}"/>
    <cellStyle name="Percent 8" xfId="77" xr:uid="{00000000-0005-0000-0000-00004D000000}"/>
    <cellStyle name="Refdb standard" xfId="78" xr:uid="{00000000-0005-0000-0000-00004E000000}"/>
    <cellStyle name="Style 1" xfId="79" xr:uid="{00000000-0005-0000-0000-00004F000000}"/>
  </cellStyles>
  <dxfs count="209">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1" indent="0" justifyLastLine="0" shrinkToFit="0" readingOrder="0"/>
    </dxf>
    <dxf>
      <border outline="0">
        <top style="thin">
          <color indexed="64"/>
        </top>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vertical="center" textRotation="0" indent="0" justifyLastLine="0" shrinkToFit="0" readingOrder="0"/>
    </dxf>
    <dxf>
      <border outline="0">
        <bottom style="thin">
          <color indexed="64"/>
        </bottom>
      </border>
    </dxf>
    <dxf>
      <font>
        <b/>
        <i val="0"/>
        <strike val="0"/>
        <condense val="0"/>
        <extend val="0"/>
        <outline val="0"/>
        <shadow val="0"/>
        <u val="none"/>
        <vertAlign val="baseline"/>
        <sz val="10"/>
        <color auto="1"/>
        <name val="Arial"/>
        <family val="2"/>
        <scheme val="none"/>
      </font>
      <alignment horizontal="righ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indent="0" justifyLastLine="0" shrinkToFit="0" readingOrder="0"/>
    </dxf>
    <dxf>
      <alignment horizontal="left" vertical="center" textRotation="0" indent="0" justifyLastLine="0" shrinkToFit="0" readingOrder="0"/>
    </dxf>
    <dxf>
      <alignment vertical="center" textRotation="0" indent="0" justifyLastLine="0" shrinkToFit="0" readingOrder="0"/>
    </dxf>
    <dxf>
      <border outline="0">
        <top style="thin">
          <color indexed="64"/>
        </top>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vertical="center" textRotation="0" indent="0" justifyLastLine="0" shrinkToFit="0" readingOrder="0"/>
    </dxf>
    <dxf>
      <border outline="0">
        <bottom style="thin">
          <color indexed="64"/>
        </bottom>
      </border>
    </dxf>
    <dxf>
      <font>
        <b/>
        <i val="0"/>
        <strike val="0"/>
        <condense val="0"/>
        <extend val="0"/>
        <outline val="0"/>
        <shadow val="0"/>
        <u val="none"/>
        <vertAlign val="baseline"/>
        <sz val="10"/>
        <color auto="1"/>
        <name val="Arial"/>
        <family val="2"/>
        <scheme val="none"/>
      </font>
      <alignment horizontal="righ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vertical="center" textRotation="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vertical="center" textRotation="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vertical="center" textRotation="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vertical="center" textRotation="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vertical="center" textRotation="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vertical="center" textRotation="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vertical="center" textRotation="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vertical="center" textRotation="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vertical="center" textRotation="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vertical="center" textRotation="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vertical="center" textRotation="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vertical="center" textRotation="0" indent="0" justifyLastLine="0" shrinkToFit="0" readingOrder="0"/>
    </dxf>
    <dxf>
      <font>
        <b val="0"/>
        <i val="0"/>
        <strike val="0"/>
        <condense val="0"/>
        <extend val="0"/>
        <outline val="0"/>
        <shadow val="0"/>
        <u val="none"/>
        <vertAlign val="baseline"/>
        <sz val="10"/>
        <color auto="1"/>
        <name val="Arial"/>
        <family val="2"/>
        <scheme val="none"/>
      </font>
      <alignment vertical="center" textRotation="0" indent="0" justifyLastLine="0" shrinkToFit="0" readingOrder="0"/>
    </dxf>
    <dxf>
      <border outline="0">
        <top style="thin">
          <color indexed="64"/>
        </top>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vertical="center" textRotation="0" indent="0" justifyLastLine="0" shrinkToFit="0" readingOrder="0"/>
    </dxf>
    <dxf>
      <border outline="0">
        <bottom style="thin">
          <color indexed="64"/>
        </bottom>
      </border>
    </dxf>
    <dxf>
      <font>
        <b/>
        <i val="0"/>
        <strike val="0"/>
        <condense val="0"/>
        <extend val="0"/>
        <outline val="0"/>
        <shadow val="0"/>
        <u val="none"/>
        <vertAlign val="baseline"/>
        <sz val="10"/>
        <color auto="1"/>
        <name val="Arial"/>
        <family val="2"/>
        <scheme val="none"/>
      </font>
      <alignment horizontal="right" vertical="center" textRotation="0" wrapText="1" indent="0" justifyLastLine="0" shrinkToFit="0" readingOrder="0"/>
    </dxf>
    <dxf>
      <font>
        <b/>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border diagonalUp="0" diagonalDown="0" outline="0">
        <left/>
        <right/>
        <top/>
        <bottom style="dashed">
          <color indexed="64"/>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border diagonalUp="0" diagonalDown="0" outline="0">
        <left/>
        <right/>
        <top/>
        <bottom style="dashed">
          <color indexed="64"/>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border diagonalUp="0" diagonalDown="0" outline="0">
        <left/>
        <right/>
        <top/>
        <bottom style="dashed">
          <color indexed="64"/>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border diagonalUp="0" diagonalDown="0" outline="0">
        <left/>
        <right/>
        <top/>
        <bottom style="dashed">
          <color indexed="64"/>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border diagonalUp="0" diagonalDown="0" outline="0">
        <left/>
        <right/>
        <top/>
        <bottom style="dashed">
          <color indexed="64"/>
        </bottom>
      </border>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border diagonalUp="0" diagonalDown="0" outline="0">
        <left/>
        <right/>
        <top/>
        <bottom style="dashed">
          <color indexed="64"/>
        </bottom>
      </border>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border diagonalUp="0" diagonalDown="0" outline="0">
        <left/>
        <right/>
        <top/>
        <bottom style="dashed">
          <color indexed="64"/>
        </bottom>
      </border>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border diagonalUp="0" diagonalDown="0" outline="0">
        <left/>
        <right/>
        <top/>
        <bottom style="dashed">
          <color indexed="64"/>
        </bottom>
      </border>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border diagonalUp="0" diagonalDown="0" outline="0">
        <left/>
        <right/>
        <top/>
        <bottom style="dashed">
          <color indexed="64"/>
        </bottom>
      </border>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border diagonalUp="0" diagonalDown="0" outline="0">
        <left/>
        <right/>
        <top/>
        <bottom style="dashed">
          <color indexed="64"/>
        </bottom>
      </border>
    </dxf>
    <dxf>
      <font>
        <b val="0"/>
        <i val="0"/>
        <strike val="0"/>
        <condense val="0"/>
        <extend val="0"/>
        <outline val="0"/>
        <shadow val="0"/>
        <u val="none"/>
        <vertAlign val="baseline"/>
        <sz val="10"/>
        <color auto="1"/>
        <name val="Arial"/>
        <family val="2"/>
        <scheme val="none"/>
      </font>
      <alignment vertical="center" textRotation="0" indent="0" justifyLastLine="0" shrinkToFit="0" readingOrder="0"/>
    </dxf>
    <dxf>
      <font>
        <strike val="0"/>
        <outline val="0"/>
        <shadow val="0"/>
        <u val="none"/>
        <vertAlign val="baseline"/>
        <sz val="10"/>
        <color auto="1"/>
        <name val="Arial"/>
        <family val="2"/>
        <scheme val="none"/>
      </font>
      <alignment vertical="center" textRotation="0" indent="0" justifyLastLine="0" shrinkToFit="0" readingOrder="0"/>
    </dxf>
    <dxf>
      <alignment vertical="center" textRotation="0" indent="0" justifyLastLine="0" shrinkToFit="0" readingOrder="0"/>
    </dxf>
    <dxf>
      <border outline="0">
        <top style="thin">
          <color indexed="64"/>
        </top>
      </border>
    </dxf>
    <dxf>
      <font>
        <strike val="0"/>
        <outline val="0"/>
        <shadow val="0"/>
        <u val="none"/>
        <vertAlign val="baseline"/>
        <sz val="10"/>
        <color auto="1"/>
        <name val="Arial"/>
        <family val="2"/>
        <scheme val="none"/>
      </font>
      <alignment vertical="center" textRotation="0" indent="0" justifyLastLine="0" shrinkToFit="0" readingOrder="0"/>
    </dxf>
    <dxf>
      <border outline="0">
        <bottom style="thin">
          <color indexed="64"/>
        </bottom>
      </border>
    </dxf>
    <dxf>
      <font>
        <b/>
        <i val="0"/>
        <strike val="0"/>
        <condense val="0"/>
        <extend val="0"/>
        <outline val="0"/>
        <shadow val="0"/>
        <u val="none"/>
        <vertAlign val="baseline"/>
        <sz val="10"/>
        <color auto="1"/>
        <name val="Arial"/>
        <family val="2"/>
        <scheme val="none"/>
      </font>
      <alignment horizontal="righ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8"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border diagonalUp="0" diagonalDown="0">
        <left style="dashed">
          <color indexed="64"/>
        </left>
        <right style="thin">
          <color indexed="64"/>
        </right>
        <top/>
        <bottom style="dashed">
          <color indexed="64"/>
        </bottom>
        <vertical style="dashed">
          <color indexed="64"/>
        </vertical>
        <horizontal/>
      </border>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border diagonalUp="0" diagonalDown="0">
        <left style="dashed">
          <color indexed="64"/>
        </left>
        <right style="dashed">
          <color indexed="64"/>
        </right>
        <top/>
        <bottom/>
        <vertical style="dashed">
          <color indexed="64"/>
        </vertical>
      </border>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8" formatCode="&quot; &quot;#,##0&quot; &quot;;&quot;-&quot;#,##0&quot; &quot;;&quot; -&quot;00&quot; &quot;;&quot; &quot;@&quot; &quo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0"/>
        <color auto="1"/>
        <name val="Arial"/>
        <family val="2"/>
        <scheme val="none"/>
      </font>
      <numFmt numFmtId="33" formatCode="_-* #,##0_-;\-* #,##0_-;_-* &quot;-&quot;_-;_-@_-"/>
      <fill>
        <patternFill patternType="none">
          <fgColor indexed="64"/>
          <bgColor indexed="65"/>
        </patternFill>
      </fill>
      <alignment horizontal="right" vertical="center" textRotation="0" wrapText="0" indent="0" justifyLastLine="0" shrinkToFit="0" readingOrder="0"/>
      <border diagonalUp="0" diagonalDown="0">
        <left style="dashed">
          <color indexed="64"/>
        </left>
        <right style="thin">
          <color indexed="64"/>
        </right>
        <vertical style="dashed">
          <color indexed="64"/>
        </vertical>
      </border>
    </dxf>
    <dxf>
      <font>
        <b val="0"/>
        <i val="0"/>
        <strike val="0"/>
        <condense val="0"/>
        <extend val="0"/>
        <outline val="0"/>
        <shadow val="0"/>
        <u val="none"/>
        <vertAlign val="baseline"/>
        <sz val="10"/>
        <color auto="1"/>
        <name val="Arial"/>
        <family val="2"/>
        <scheme val="none"/>
      </font>
      <numFmt numFmtId="33" formatCode="_-* #,##0_-;\-* #,##0_-;_-* &quot;-&quot;_-;_-@_-"/>
      <fill>
        <patternFill patternType="none">
          <fgColor indexed="64"/>
          <bgColor indexed="65"/>
        </patternFill>
      </fill>
      <alignment horizontal="right" vertical="center" textRotation="0" wrapText="0" indent="0" justifyLastLine="0" shrinkToFit="0" readingOrder="0"/>
      <border diagonalUp="0" diagonalDown="0">
        <left style="dashed">
          <color indexed="64"/>
        </left>
        <right style="dashed">
          <color indexed="64"/>
        </right>
        <vertical style="dashed">
          <color indexed="64"/>
        </vertical>
      </border>
    </dxf>
    <dxf>
      <font>
        <b val="0"/>
        <i val="0"/>
        <strike val="0"/>
        <condense val="0"/>
        <extend val="0"/>
        <outline val="0"/>
        <shadow val="0"/>
        <u val="none"/>
        <vertAlign val="baseline"/>
        <sz val="10"/>
        <color auto="1"/>
        <name val="Arial"/>
        <family val="2"/>
        <scheme val="none"/>
      </font>
      <numFmt numFmtId="33" formatCode="_-* #,##0_-;\-* #,##0_-;_-* &quot;-&quot;_-;_-@_-"/>
      <fill>
        <patternFill patternType="none">
          <fgColor indexed="64"/>
          <bgColor indexed="65"/>
        </patternFill>
      </fill>
      <alignment horizontal="right" vertical="center" textRotation="0" wrapText="0" indent="0" justifyLastLine="0" shrinkToFit="0" readingOrder="0"/>
      <border diagonalUp="0" diagonalDown="0" outline="0">
        <left style="dotted">
          <color indexed="64"/>
        </left>
        <right style="dashed">
          <color indexed="64"/>
        </right>
        <top/>
        <bottom/>
      </border>
    </dxf>
    <dxf>
      <font>
        <b val="0"/>
        <i val="0"/>
        <strike val="0"/>
        <condense val="0"/>
        <extend val="0"/>
        <outline val="0"/>
        <shadow val="0"/>
        <u val="none"/>
        <vertAlign val="baseline"/>
        <sz val="10"/>
        <color auto="1"/>
        <name val="Arial"/>
        <family val="2"/>
        <scheme val="none"/>
      </font>
      <numFmt numFmtId="33" formatCode="_-* #,##0_-;\-* #,##0_-;_-* &quot;-&quot;_-;_-@_-"/>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3" formatCode="_-* #,##0_-;\-* #,##0_-;_-* &quot;-&quot;_-;_-@_-"/>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3" formatCode="_-* #,##0_-;\-* #,##0_-;_-* &quot;-&quot;_-;_-@_-"/>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3" formatCode="_-* #,##0_-;\-* #,##0_-;_-* &quot;-&quot;_-;_-@_-"/>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8" formatCode="&quot; &quot;#,##0&quot; &quot;;&quot;-&quot;#,##0&quot; &quot;;&quot; -&quot;00&quot; &quot;;&quot; &quot;@&quot; &quot;"/>
      <fill>
        <patternFill patternType="none">
          <fgColor indexed="64"/>
          <bgColor indexed="65"/>
        </patternFill>
      </fill>
      <alignment horizontal="left" vertical="center" textRotation="0" wrapText="0" indent="0" justifyLastLine="0" shrinkToFit="0" readingOrder="0"/>
    </dxf>
    <dxf>
      <border outline="0">
        <right style="dashed">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numFmt numFmtId="168"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family val="2"/>
        <scheme val="none"/>
      </font>
      <numFmt numFmtId="168" formatCode="&quot; &quot;#,##0&quot; &quot;;&quot;-&quot;#,##0&quot; &quot;;&quot; -&quot;00&quot; &quot;;&quot; &quot;@&quot; &quot;"/>
      <fill>
        <patternFill patternType="none">
          <fgColor indexed="64"/>
          <bgColor indexed="65"/>
        </patternFill>
      </fill>
      <alignment horizontal="right" vertical="center" textRotation="0" wrapText="1" indent="0" justifyLastLine="0" shrinkToFit="0" readingOrder="0"/>
      <protection locked="0" hidden="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border diagonalUp="0" diagonalDown="0" outline="0">
        <left style="dashed">
          <color indexed="64"/>
        </left>
        <right style="dashed">
          <color indexed="64"/>
        </right>
        <top/>
        <bottom/>
      </border>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center" textRotation="0" wrapText="0" indent="0" justifyLastLine="0" shrinkToFit="0" readingOrder="0"/>
    </dxf>
    <dxf>
      <border outline="0">
        <top style="thin">
          <color indexed="64"/>
        </top>
        <bottom style="thin">
          <color indexed="64"/>
        </bottom>
      </border>
    </dxf>
    <dxf>
      <font>
        <b val="0"/>
        <i val="0"/>
        <strike val="0"/>
        <condense val="0"/>
        <extend val="0"/>
        <outline val="0"/>
        <shadow val="0"/>
        <u val="none"/>
        <vertAlign val="baseline"/>
        <sz val="10"/>
        <color auto="1"/>
        <name val="Arial"/>
        <family val="2"/>
        <scheme val="none"/>
      </font>
      <numFmt numFmtId="30" formatCode="@"/>
      <fill>
        <patternFill patternType="none">
          <fgColor indexed="64"/>
          <bgColor indexed="65"/>
        </patternFill>
      </fill>
      <alignment horizontal="right"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family val="2"/>
        <scheme val="none"/>
      </font>
      <numFmt numFmtId="30" formatCode="@"/>
      <fill>
        <patternFill patternType="none">
          <fgColor indexed="64"/>
          <bgColor indexed="65"/>
        </patternFill>
      </fill>
      <alignment horizontal="right" vertical="center" textRotation="0" wrapText="1" indent="0" justifyLastLine="0" shrinkToFit="0" readingOrder="0"/>
      <protection locked="0" hidden="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center" textRotation="0" wrapText="0" indent="0" justifyLastLine="0" shrinkToFit="0" readingOrder="0"/>
    </dxf>
    <dxf>
      <border outline="0">
        <top style="thin">
          <color indexed="64"/>
        </top>
        <bottom style="thin">
          <color indexed="64"/>
        </bottom>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right"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right" vertical="center" textRotation="0" wrapText="0" indent="0" justifyLastLine="0" shrinkToFit="0" readingOrder="0"/>
      <protection locked="0" hidden="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dxf>
    <dxf>
      <alignmen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border diagonalUp="0" diagonalDown="0" outline="0">
        <left/>
        <right/>
        <top/>
        <bottom style="dashed">
          <color indexed="64"/>
        </bottom>
      </border>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72" formatCode="0.0_ ;\-0.0\ "/>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72" formatCode="0.0_ ;\-0.0\ "/>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protection locked="0" hidden="0"/>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protection locked="0" hidden="0"/>
    </dxf>
    <dxf>
      <border outline="0">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5" formatCode="0.0"/>
      <alignment horizontal="general" vertical="center" textRotation="0" wrapText="0" indent="0" justifyLastLine="0" shrinkToFit="0" readingOrder="0"/>
      <border diagonalUp="0" diagonalDown="0">
        <left/>
        <right/>
        <top/>
        <bottom style="dashed">
          <color indexed="64"/>
        </bottom>
        <vertical/>
        <horizontal/>
      </border>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border diagonalUp="0" diagonalDown="0">
        <left/>
        <right/>
        <top/>
        <bottom style="dashed">
          <color indexed="64"/>
        </bottom>
        <vertical/>
        <horizontal/>
      </border>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border diagonalUp="0" diagonalDown="0">
        <left/>
        <right/>
        <top/>
        <bottom style="dashed">
          <color indexed="64"/>
        </bottom>
        <vertical/>
        <horizontal/>
      </border>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border diagonalUp="0" diagonalDown="0">
        <left/>
        <right/>
        <top/>
        <bottom style="dashed">
          <color indexed="64"/>
        </bottom>
        <vertical/>
        <horizontal/>
      </border>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border diagonalUp="0" diagonalDown="0">
        <left/>
        <right/>
        <top/>
        <bottom style="dashed">
          <color indexed="64"/>
        </bottom>
        <vertical/>
        <horizontal/>
      </border>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border diagonalUp="0" diagonalDown="0">
        <left/>
        <right/>
        <top/>
        <bottom style="dashed">
          <color indexed="64"/>
        </bottom>
        <vertical/>
        <horizontal/>
      </border>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border diagonalUp="0" diagonalDown="0">
        <left/>
        <right/>
        <top/>
        <bottom style="dashed">
          <color indexed="64"/>
        </bottom>
        <vertical/>
        <horizontal/>
      </border>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border diagonalUp="0" diagonalDown="0">
        <left/>
        <right/>
        <top/>
        <bottom style="dashed">
          <color indexed="64"/>
        </bottom>
        <vertical/>
        <horizontal/>
      </border>
    </dxf>
    <dxf>
      <border outline="0">
        <top style="thin">
          <color indexed="64"/>
        </top>
        <bottom style="thin">
          <color indexed="64"/>
        </bottom>
      </border>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family val="2"/>
        <scheme val="none"/>
      </font>
      <alignment horizontal="righ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5" formatCode="0.0"/>
      <alignment horizontal="general" vertical="center" textRotation="0" wrapText="0" indent="0" justifyLastLine="0" shrinkToFit="0" readingOrder="0"/>
      <border diagonalUp="0" diagonalDown="0">
        <left/>
        <right/>
        <top/>
        <bottom style="dashed">
          <color indexed="64"/>
        </bottom>
        <vertical/>
        <horizontal/>
      </border>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border diagonalUp="0" diagonalDown="0">
        <left/>
        <right/>
        <top/>
        <bottom style="dashed">
          <color indexed="64"/>
        </bottom>
        <vertical/>
        <horizontal/>
      </border>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border diagonalUp="0" diagonalDown="0">
        <left/>
        <right/>
        <top/>
        <bottom style="dashed">
          <color indexed="64"/>
        </bottom>
        <vertical/>
        <horizontal/>
      </border>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border diagonalUp="0" diagonalDown="0">
        <left/>
        <right/>
        <top/>
        <bottom style="dashed">
          <color indexed="64"/>
        </bottom>
        <vertical/>
        <horizontal/>
      </border>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border diagonalUp="0" diagonalDown="0">
        <left/>
        <right/>
        <top/>
        <bottom style="dashed">
          <color indexed="64"/>
        </bottom>
        <vertical/>
        <horizontal/>
      </border>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border diagonalUp="0" diagonalDown="0">
        <left/>
        <right/>
        <top/>
        <bottom style="dashed">
          <color indexed="64"/>
        </bottom>
        <vertical/>
        <horizontal/>
      </border>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border diagonalUp="0" diagonalDown="0">
        <left/>
        <right/>
        <top/>
        <bottom style="dashed">
          <color indexed="64"/>
        </bottom>
        <vertical/>
        <horizontal/>
      </border>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border diagonalUp="0" diagonalDown="0">
        <left/>
        <right/>
        <top/>
        <bottom style="dashed">
          <color indexed="64"/>
        </bottom>
        <vertical/>
        <horizontal/>
      </border>
    </dxf>
    <dxf>
      <border outline="0">
        <top style="thin">
          <color indexed="64"/>
        </top>
        <bottom style="thin">
          <color indexed="64"/>
        </bottom>
      </border>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family val="2"/>
        <scheme val="none"/>
      </font>
      <alignment horizontal="right" vertical="center" textRotation="0" wrapText="1" indent="0" justifyLastLine="0" shrinkToFit="0" readingOrder="0"/>
    </dxf>
    <dxf>
      <border outline="0">
        <top style="thin">
          <color indexed="64"/>
        </top>
        <bottom style="thin">
          <color indexed="64"/>
        </bottom>
      </border>
    </dxf>
    <dxf>
      <border outline="0">
        <bottom style="thin">
          <color indexed="64"/>
        </bottom>
      </border>
    </dxf>
    <dxf>
      <font>
        <b/>
        <i val="0"/>
        <strike val="0"/>
        <condense val="0"/>
        <extend val="0"/>
        <outline val="0"/>
        <shadow val="0"/>
        <u val="none"/>
        <vertAlign val="baseline"/>
        <sz val="10"/>
        <color auto="1"/>
        <name val="Arial"/>
        <family val="2"/>
        <scheme val="none"/>
      </font>
      <alignment horizontal="righ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 formatCode="0"/>
      <alignment horizontal="right" vertical="center" textRotation="0" wrapText="0" indent="0" justifyLastLine="0" shrinkToFit="0" readingOrder="0"/>
      <border diagonalUp="0" diagonalDown="0">
        <left style="dashed">
          <color indexed="64"/>
        </left>
        <right/>
        <top/>
        <bottom/>
        <vertical/>
        <horizontal/>
      </border>
    </dxf>
    <dxf>
      <font>
        <b val="0"/>
        <i val="0"/>
        <strike val="0"/>
        <condense val="0"/>
        <extend val="0"/>
        <outline val="0"/>
        <shadow val="0"/>
        <u val="none"/>
        <vertAlign val="baseline"/>
        <sz val="10"/>
        <color auto="1"/>
        <name val="Arial"/>
        <family val="2"/>
        <scheme val="none"/>
      </font>
      <numFmt numFmtId="1" formatCode="0"/>
      <alignment horizontal="right" vertical="center" textRotation="0" wrapText="0" indent="0" justifyLastLine="0" shrinkToFit="0" readingOrder="0"/>
      <border diagonalUp="0" diagonalDown="0">
        <left style="dashed">
          <color indexed="64"/>
        </left>
        <right style="dashed">
          <color indexed="64"/>
        </right>
        <top/>
        <bottom/>
        <vertical/>
        <horizontal/>
      </border>
    </dxf>
    <dxf>
      <font>
        <b val="0"/>
        <i val="0"/>
        <strike val="0"/>
        <condense val="0"/>
        <extend val="0"/>
        <outline val="0"/>
        <shadow val="0"/>
        <u val="none"/>
        <vertAlign val="baseline"/>
        <sz val="10"/>
        <color auto="1"/>
        <name val="Arial"/>
        <family val="2"/>
        <scheme val="none"/>
      </font>
      <numFmt numFmtId="1" formatCode="0"/>
      <alignment horizontal="right" vertical="center" textRotation="0" wrapText="0" indent="0" justifyLastLine="0" shrinkToFit="0" readingOrder="0"/>
      <border diagonalUp="0" diagonalDown="0">
        <left/>
        <right style="dashed">
          <color indexed="64"/>
        </right>
        <top/>
        <bottom/>
        <vertical/>
        <horizontal/>
      </border>
    </dxf>
    <dxf>
      <font>
        <b val="0"/>
        <i val="0"/>
        <strike val="0"/>
        <condense val="0"/>
        <extend val="0"/>
        <outline val="0"/>
        <shadow val="0"/>
        <u val="none"/>
        <vertAlign val="baseline"/>
        <sz val="10"/>
        <color auto="1"/>
        <name val="Arial"/>
        <family val="2"/>
        <scheme val="none"/>
      </font>
      <numFmt numFmtId="1"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dxf>
    <dxf>
      <border outline="0">
        <top style="thin">
          <color indexed="64"/>
        </top>
        <bottom style="thin">
          <color indexed="64"/>
        </bottom>
      </border>
    </dxf>
    <dxf>
      <border outline="0">
        <bottom style="thin">
          <color indexed="64"/>
        </bottom>
      </border>
    </dxf>
    <dxf>
      <font>
        <b/>
        <i val="0"/>
        <strike val="0"/>
        <condense val="0"/>
        <extend val="0"/>
        <outline val="0"/>
        <shadow val="0"/>
        <u val="none"/>
        <vertAlign val="baseline"/>
        <sz val="10"/>
        <color auto="1"/>
        <name val="Arial"/>
        <family val="2"/>
        <scheme val="none"/>
      </font>
      <alignment horizontal="righ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center" vertical="center" textRotation="0" wrapText="0" indent="0" justifyLastLine="0" shrinkToFit="0" readingOrder="0"/>
    </dxf>
    <dxf>
      <font>
        <b/>
        <i val="0"/>
        <strike val="0"/>
        <condense val="0"/>
        <extend val="0"/>
        <outline val="0"/>
        <shadow val="0"/>
        <u val="none"/>
        <vertAlign val="baseline"/>
        <sz val="12"/>
        <color auto="1"/>
        <name val="Arial"/>
        <family val="2"/>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9A7A0977-BB59-4603-81EB-779CC75F6106}" name="Notes" displayName="Notes" ref="A3:B22" totalsRowShown="0" headerRowDxfId="208">
  <autoFilter ref="A3:B22" xr:uid="{99652003-30C5-49BA-9FFB-C1D9CC8827BB}">
    <filterColumn colId="0" hiddenButton="1"/>
    <filterColumn colId="1" hiddenButton="1"/>
  </autoFilter>
  <tableColumns count="2">
    <tableColumn id="1" xr3:uid="{4999E7B8-37A7-4567-B2B8-4A5239810275}" name="Note number" dataDxfId="207"/>
    <tableColumn id="2" xr3:uid="{6CF8ACED-0C33-434F-B9F5-B93BA93C9E5C}" name="Note text" dataDxfId="206"/>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BAEFB375-76D2-4C4C-B8C0-271F983A3811}" name="Arrests_RecordedCrime_Ethnicity5" displayName="Arrests_RecordedCrime_Ethnicity5" ref="A3:O58" totalsRowShown="0" headerRowDxfId="95" dataDxfId="93" headerRowBorderDxfId="94" tableBorderDxfId="92" headerRowCellStyle="Comma 2">
  <tableColumns count="15">
    <tableColumn id="1" xr3:uid="{CF070C72-2327-4D93-ABD2-84C16120974F}" name="Police force area" dataDxfId="91" dataCellStyle="Comma 2"/>
    <tableColumn id="2" xr3:uid="{D0FBAD1B-EA61-498B-99F4-B581AAF25589}" name="White" dataDxfId="90" dataCellStyle="Comma 2"/>
    <tableColumn id="3" xr3:uid="{9746F7BF-03B4-438E-B2DC-8C4B30D2A738}" name="Black" dataDxfId="89" dataCellStyle="Comma 2"/>
    <tableColumn id="4" xr3:uid="{8752FB72-3901-4B18-A051-AD2824F99EB0}" name="Asian or Other" dataDxfId="88" dataCellStyle="Comma 2"/>
    <tableColumn id="5" xr3:uid="{E7CFB8F2-26E6-46E8-AB68-623FBBED5DE0}" name="Mixed" dataDxfId="87" dataCellStyle="Comma 2"/>
    <tableColumn id="6" xr3:uid="{E938C24B-7B57-406A-BAFC-58ED7C3FE7B5}" name="Ethnic minorities" dataDxfId="86" dataCellStyle="Comma 2"/>
    <tableColumn id="7" xr3:uid="{D907C79D-AC4E-4751-8CA3-033685CA4339}" name="Unknown" dataDxfId="85" dataCellStyle="Comma 2"/>
    <tableColumn id="8" xr3:uid="{286C7071-469B-4214-B5CB-2C9CA3C36C1A}" name="Total" dataDxfId="84" dataCellStyle="Comma 2"/>
    <tableColumn id="9" xr3:uid="{09EB7993-BD63-4C2F-9DDF-3C755B1ED21A}" name="Proportion by _x000a_police force area [note 5]" dataDxfId="83" dataCellStyle="Comma 2"/>
    <tableColumn id="10" xr3:uid="{8DEC7695-63F1-41FD-B4BD-6F756E741F8D}" name="Proportion_x000a_White" dataDxfId="82"/>
    <tableColumn id="11" xr3:uid="{C4220E09-C7ED-4308-9F87-CD76BF4CF381}" name="Proportion_x000a_Black" dataDxfId="81"/>
    <tableColumn id="12" xr3:uid="{DA213B74-50B0-44F5-9A73-ECBD20259B4B}" name="Proportion_x000a_Asian or Other" dataDxfId="80"/>
    <tableColumn id="13" xr3:uid="{57ADDCAF-5EF1-4DA4-B36B-89E46BBECE7D}" name="Proportion_x000a_Mixed" dataDxfId="79"/>
    <tableColumn id="14" xr3:uid="{074F306E-D2FD-4493-ACD6-DB63A25FF5D9}" name="Proportion_x000a_Ethnic minorities" dataDxfId="78"/>
    <tableColumn id="15" xr3:uid="{19364156-F17B-4E97-9819-AD56F174C40A}" name="Proportion_x000a_Unknown" dataDxfId="77" dataCellStyle="Per cent"/>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0C000000}" name="YouthCaution_Type_OffenceType" displayName="YouthCaution_Type_OffenceType" ref="A5:P24" totalsRowShown="0" headerRowDxfId="76" dataDxfId="74" headerRowBorderDxfId="75" tableBorderDxfId="73" headerRowCellStyle="Normal 4">
  <autoFilter ref="A5:P24" xr:uid="{00000000-0009-0000-0100-000018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7" xr3:uid="{26FA6C76-979E-47C8-A162-89AF8278BB22}" name="Number or proportion" dataDxfId="72"/>
    <tableColumn id="1" xr3:uid="{00000000-0010-0000-0C00-000001000000}" name="Offence type [note 13]" dataDxfId="71"/>
    <tableColumn id="2" xr3:uid="{00000000-0010-0000-0C00-000002000000}" name="Caution type [note 14]" dataDxfId="70"/>
    <tableColumn id="3" xr3:uid="{00000000-0010-0000-0C00-000003000000}" name="2015" dataDxfId="69"/>
    <tableColumn id="4" xr3:uid="{00000000-0010-0000-0C00-000004000000}" name="2016" dataDxfId="68"/>
    <tableColumn id="5" xr3:uid="{00000000-0010-0000-0C00-000005000000}" name="2017" dataDxfId="67"/>
    <tableColumn id="6" xr3:uid="{00000000-0010-0000-0C00-000006000000}" name="2018" dataDxfId="66"/>
    <tableColumn id="7" xr3:uid="{00000000-0010-0000-0C00-000007000000}" name="2019" dataDxfId="65"/>
    <tableColumn id="8" xr3:uid="{00000000-0010-0000-0C00-000008000000}" name="2020" dataDxfId="64" dataCellStyle="Percent 6"/>
    <tableColumn id="9" xr3:uid="{00000000-0010-0000-0C00-000009000000}" name="2021" dataDxfId="63" dataCellStyle="Percent 6"/>
    <tableColumn id="10" xr3:uid="{00000000-0010-0000-0C00-00000A000000}" name="2022" dataDxfId="62" dataCellStyle="Percent 6"/>
    <tableColumn id="11" xr3:uid="{00000000-0010-0000-0C00-00000B000000}" name="2023" dataDxfId="61" dataCellStyle="Percent 6"/>
    <tableColumn id="12" xr3:uid="{00000000-0010-0000-0C00-00000C000000}" name="2024" dataDxfId="60" dataCellStyle="Percent 6"/>
    <tableColumn id="13" xr3:uid="{00000000-0010-0000-0C00-00000D000000}" name="2025" dataDxfId="59" dataCellStyle="Percent 6"/>
    <tableColumn id="14" xr3:uid="{00000000-0010-0000-0C00-00000E000000}" name="% change _x000a_years ending March 2015 to March 2025" dataDxfId="58"/>
    <tableColumn id="16" xr3:uid="{00000000-0010-0000-0C00-000010000000}" name="% change _x000a_years ending March 2024 to March 2025" dataDxfId="57" dataCellStyle="Percent 6"/>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0D000000}" name="YouthCaution_Sex" displayName="YouthCaution_Sex" ref="A4:O11" totalsRowShown="0" headerRowDxfId="56" dataDxfId="54" headerRowBorderDxfId="55" tableBorderDxfId="53" headerRowCellStyle="Normal 4" dataCellStyle="Percent 6">
  <autoFilter ref="A4:O11" xr:uid="{00000000-0009-0000-0100-000019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6" xr3:uid="{1D122409-CEAC-4B66-BDDE-2C2A2448FA9B}" name="Number or proportion" dataDxfId="52"/>
    <tableColumn id="1" xr3:uid="{00000000-0010-0000-0D00-000001000000}" name="Sex" dataDxfId="51"/>
    <tableColumn id="2" xr3:uid="{00000000-0010-0000-0D00-000002000000}" name="2015" dataDxfId="50" dataCellStyle="Percent 6"/>
    <tableColumn id="3" xr3:uid="{00000000-0010-0000-0D00-000003000000}" name="2016" dataDxfId="49" dataCellStyle="Percent 6"/>
    <tableColumn id="4" xr3:uid="{00000000-0010-0000-0D00-000004000000}" name="2017" dataDxfId="48" dataCellStyle="Percent 6"/>
    <tableColumn id="5" xr3:uid="{00000000-0010-0000-0D00-000005000000}" name="2018" dataDxfId="47" dataCellStyle="Percent 6"/>
    <tableColumn id="6" xr3:uid="{00000000-0010-0000-0D00-000006000000}" name="2019" dataDxfId="46" dataCellStyle="Percent 6"/>
    <tableColumn id="7" xr3:uid="{00000000-0010-0000-0D00-000007000000}" name="2020" dataDxfId="45" dataCellStyle="Percent 6"/>
    <tableColumn id="8" xr3:uid="{00000000-0010-0000-0D00-000008000000}" name="2021" dataDxfId="44" dataCellStyle="Percent 6"/>
    <tableColumn id="9" xr3:uid="{00000000-0010-0000-0D00-000009000000}" name="2022" dataDxfId="43" dataCellStyle="Percent 6"/>
    <tableColumn id="10" xr3:uid="{00000000-0010-0000-0D00-00000A000000}" name="2023" dataDxfId="42" dataCellStyle="Percent 6"/>
    <tableColumn id="11" xr3:uid="{00000000-0010-0000-0D00-00000B000000}" name="2024" dataDxfId="41" dataCellStyle="Percent 6"/>
    <tableColumn id="12" xr3:uid="{00000000-0010-0000-0D00-00000C000000}" name="2025" dataDxfId="40" dataCellStyle="Percent 6"/>
    <tableColumn id="13" xr3:uid="{00000000-0010-0000-0D00-00000D000000}" name="% change _x000a_years ending March 2015 to March 2025" dataDxfId="39" dataCellStyle="Percent 6"/>
    <tableColumn id="15" xr3:uid="{00000000-0010-0000-0D00-00000F000000}" name="% change _x000a_years ending March 2024 to March 2025" dataDxfId="38" dataCellStyle="Percent 6"/>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0E000000}" name="YouthCaution_Ethnicity" displayName="YouthCaution_Ethnicity" ref="A4:O18" totalsRowShown="0" headerRowDxfId="37" dataDxfId="35" headerRowBorderDxfId="36" tableBorderDxfId="34" headerRowCellStyle="Normal 4" dataCellStyle="Percent 6">
  <autoFilter ref="A4:O18" xr:uid="{00000000-0009-0000-0100-00001A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6" xr3:uid="{9D648A49-526C-450C-9F46-72BD66D7CF8B}" name="Number or proportion" dataDxfId="33"/>
    <tableColumn id="1" xr3:uid="{00000000-0010-0000-0E00-000001000000}" name="Ethnicity" dataDxfId="32"/>
    <tableColumn id="2" xr3:uid="{00000000-0010-0000-0E00-000002000000}" name="2015" dataDxfId="31" dataCellStyle="Percent 6"/>
    <tableColumn id="3" xr3:uid="{00000000-0010-0000-0E00-000003000000}" name="2016" dataDxfId="30" dataCellStyle="Percent 6"/>
    <tableColumn id="4" xr3:uid="{00000000-0010-0000-0E00-000004000000}" name="2017" dataDxfId="29" dataCellStyle="Percent 6"/>
    <tableColumn id="5" xr3:uid="{00000000-0010-0000-0E00-000005000000}" name="2018" dataDxfId="28" dataCellStyle="Percent 6"/>
    <tableColumn id="6" xr3:uid="{00000000-0010-0000-0E00-000006000000}" name="2019" dataDxfId="27" dataCellStyle="Percent 6"/>
    <tableColumn id="7" xr3:uid="{00000000-0010-0000-0E00-000007000000}" name="2020" dataDxfId="26" dataCellStyle="Percent 6"/>
    <tableColumn id="8" xr3:uid="{00000000-0010-0000-0E00-000008000000}" name="2021" dataDxfId="25" dataCellStyle="Percent 6"/>
    <tableColumn id="9" xr3:uid="{00000000-0010-0000-0E00-000009000000}" name="2022" dataDxfId="24" dataCellStyle="Percent 6"/>
    <tableColumn id="10" xr3:uid="{00000000-0010-0000-0E00-00000A000000}" name="2023" dataDxfId="23" dataCellStyle="Percent 6"/>
    <tableColumn id="11" xr3:uid="{00000000-0010-0000-0E00-00000B000000}" name="2024" dataDxfId="22" dataCellStyle="Percent 6"/>
    <tableColumn id="12" xr3:uid="{00000000-0010-0000-0E00-00000C000000}" name="2025" dataDxfId="21" dataCellStyle="Percent 6"/>
    <tableColumn id="13" xr3:uid="{00000000-0010-0000-0E00-00000D000000}" name="% change _x000a_years ending March 2015 to March 2025" dataDxfId="20" dataCellStyle="Percent 6"/>
    <tableColumn id="15" xr3:uid="{00000000-0010-0000-0E00-00000F000000}" name="% change _x000a_years ending March 2024 to March 2025" dataDxfId="19" dataCellStyle="Percent 6"/>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C6D1154A-85BE-40B0-86EB-78C41B111ADB}" name="YouthCaution_Sex_OffenceGroup6" displayName="YouthCaution_Sex_OffenceGroup6" ref="A4:O46" totalsRowShown="0" headerRowDxfId="18" dataDxfId="16" headerRowBorderDxfId="17" tableBorderDxfId="15" headerRowCellStyle="Normal 4" dataCellStyle="Percent 6">
  <tableColumns count="15">
    <tableColumn id="1" xr3:uid="{4C6C5457-BBAA-4BC4-BDE8-EC2291FE3469}" name="Sex" dataDxfId="14"/>
    <tableColumn id="2" xr3:uid="{C93177A0-E25D-475A-BD6A-B0BD85BE39DD}" name="Offence Group" dataDxfId="13"/>
    <tableColumn id="3" xr3:uid="{A68E9EC5-AE29-4298-897E-FE0AAF6C79E0}" name="2015" dataDxfId="12"/>
    <tableColumn id="4" xr3:uid="{BE9B8F44-39A7-4449-972D-A6D3EE5025B2}" name="2016" dataDxfId="11"/>
    <tableColumn id="5" xr3:uid="{C45D940A-0DAB-468D-9FF3-3663A9C7C0E3}" name="2017" dataDxfId="10"/>
    <tableColumn id="6" xr3:uid="{39DDBB2C-6F0D-461D-AD46-C7A095466730}" name="2018" dataDxfId="9"/>
    <tableColumn id="7" xr3:uid="{28E8020B-56D4-45E0-83C8-7064490CB72C}" name="2019" dataDxfId="8"/>
    <tableColumn id="8" xr3:uid="{CE7F8E57-B9F6-4346-94BE-FFDB7673EB9C}" name="2020" dataDxfId="7"/>
    <tableColumn id="9" xr3:uid="{B261A090-3D09-4931-AD05-0F2885ABF292}" name="2021" dataDxfId="6"/>
    <tableColumn id="10" xr3:uid="{7BD9CCA3-AF9A-4AE1-9A79-CBBA1D4FC154}" name="2022" dataDxfId="5"/>
    <tableColumn id="11" xr3:uid="{E4CC1C21-0106-4A78-A512-8B802CB6DD4C}" name="2023" dataDxfId="4"/>
    <tableColumn id="12" xr3:uid="{B82DAF83-77EC-4FC4-B48E-29D6ED7A4EB4}" name="2024" dataDxfId="3"/>
    <tableColumn id="13" xr3:uid="{7B4DE11B-5CA0-46C5-B517-EF7884CB2437}" name="2025" dataDxfId="2"/>
    <tableColumn id="14" xr3:uid="{F0A335C1-AC67-41B3-A77D-420E0E8B9C85}" name="% change _x000a_years ending March 2015 to March 2025" dataDxfId="1" dataCellStyle="Percent 6"/>
    <tableColumn id="16" xr3:uid="{6E9A85E4-397C-4873-97AD-90C555EFA336}" name="% change _x000a_years ending March 2024 to March 2025" dataDxfId="0" dataCellStyle="Percent 6"/>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39F391EC-DB5B-4D68-AAE9-30EDE0C159D8}" name="Stop_Searches_Ethnicity" displayName="Stop_Searches_Ethnicity" ref="A4:I21" totalsRowShown="0" headerRowDxfId="205" headerRowBorderDxfId="204" tableBorderDxfId="203">
  <tableColumns count="9">
    <tableColumn id="1" xr3:uid="{F9210365-71B3-4B61-B784-A81BDEEF6EDC}" name="Number/Proportion of stop and searches_x000a_10 to 17 population" dataDxfId="202"/>
    <tableColumn id="2" xr3:uid="{1FD8DE3F-5AA4-4150-A020-30F6D8FA1A60}" name="Asian or Asian British" dataDxfId="201"/>
    <tableColumn id="3" xr3:uid="{CFAB9520-0D21-49D2-8763-AFA0FE99B921}" name="Black or Black British" dataDxfId="200"/>
    <tableColumn id="4" xr3:uid="{9B88EC53-6992-4648-A8CF-CAC3F09ED025}" name="Mixed or Other" dataDxfId="199"/>
    <tableColumn id="5" xr3:uid="{2F37AFD8-AF22-440F-806D-9679C10BDE4A}" name="Ethnic minorities" dataDxfId="198"/>
    <tableColumn id="6" xr3:uid="{B9BE506E-D4ED-40FF-9139-9D5D425A1169}" name="White" dataDxfId="197"/>
    <tableColumn id="7" xr3:uid="{EE5A5BD9-76D7-47DA-B493-B5162AEC2A7E}" name="Total_x000a_(where ethnic group is known)" dataDxfId="196"/>
    <tableColumn id="8" xr3:uid="{C7FD9AE4-D690-4CBC-BD79-0156F729C686}" name="Unknown ethnic group [note 1]" dataDxfId="195"/>
    <tableColumn id="9" xr3:uid="{40CF9219-34DE-48C0-AD72-CE4052D8E46C}" name="Total (including_x000a_unknown ethnic group)" dataDxfId="194"/>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B6559896-D4B7-41B0-8246-23A6478A7A10}" name="Stop_Searches_Age_grp" displayName="Stop_Searches_Age_grp" ref="A4:H10" totalsRowShown="0" headerRowDxfId="193" headerRowBorderDxfId="192" tableBorderDxfId="191">
  <tableColumns count="8">
    <tableColumn id="1" xr3:uid="{D0C73FAA-D03F-4354-A31C-08AB6CF9336E}" name="Number or proportion"/>
    <tableColumn id="2" xr3:uid="{E29C756A-A7B0-410F-8D7B-F95AB245A118}" name="Age group"/>
    <tableColumn id="3" xr3:uid="{D845CF7A-9180-44E2-8B3A-CF7F69DCE8BA}" name="2021"/>
    <tableColumn id="4" xr3:uid="{26546D12-2F96-4FB6-A55B-703EC996846F}" name="2022"/>
    <tableColumn id="5" xr3:uid="{CC274715-3BAC-4F26-8AFD-8FA676A7C6C6}" name="2023"/>
    <tableColumn id="6" xr3:uid="{CD0C996B-764B-438A-BB0F-C30E7848F362}" name="2024"/>
    <tableColumn id="7" xr3:uid="{C114A4E0-AB66-4536-893F-EC1B2E346326}" name="2025"/>
    <tableColumn id="8" xr3:uid="{8C43626E-380A-4A5B-8829-83B8A4F02014}" name="% change _x000a_years ending March 2024 to March 2025"/>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FC2C50AB-E9F6-4577-9E3A-63FC9D9084AE}" name="Stop_Searches_Reason" displayName="Stop_Searches_Reason" ref="A4:H26" totalsRowShown="0" headerRowDxfId="190" dataDxfId="188" headerRowBorderDxfId="189" tableBorderDxfId="187" dataCellStyle="Per cent">
  <tableColumns count="8">
    <tableColumn id="1" xr3:uid="{DB72B05C-5CB7-42F3-A3AA-56338092A5D1}" name="Number or proportion" dataDxfId="186"/>
    <tableColumn id="2" xr3:uid="{67EBF164-38B8-4194-8E7A-09E82BA70450}" name="Reason for search" dataDxfId="185"/>
    <tableColumn id="3" xr3:uid="{D9820A50-7184-4376-B95A-A5478F2A5FCA}" name="2021" dataDxfId="184" dataCellStyle="Per cent"/>
    <tableColumn id="4" xr3:uid="{C78B69E9-ADB6-4693-B7A9-D554E7953C55}" name="2022" dataDxfId="183" dataCellStyle="Per cent"/>
    <tableColumn id="5" xr3:uid="{386233C5-69CE-4DDE-AA1D-37A70A935278}" name="2023" dataDxfId="182" dataCellStyle="Per cent"/>
    <tableColumn id="6" xr3:uid="{5BE2F57D-7A94-4F41-88CD-2FC9402A6D6A}" name="2024" dataDxfId="181" dataCellStyle="Per cent"/>
    <tableColumn id="7" xr3:uid="{0FE0999D-5E03-4F88-A1D3-F607074A6EB4}" name="2025" dataDxfId="180" dataCellStyle="Per cent"/>
    <tableColumn id="8" xr3:uid="{2484E40B-C5F3-4A46-9AA4-E6FED4292277}" name="% change _x000a_years ending March 2024 to March 2025" dataDxfId="179"/>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B6B5D305-6FA6-4403-95B3-BB38AF7661A2}" name="Stop_Searches_Outcome" displayName="Stop_Searches_Outcome" ref="A4:H30" totalsRowShown="0" headerRowDxfId="178" dataDxfId="176" headerRowBorderDxfId="177" tableBorderDxfId="175" dataCellStyle="Per cent">
  <tableColumns count="8">
    <tableColumn id="1" xr3:uid="{E0D742ED-35C6-4810-B2E4-B3224F2A48D7}" name="Number or proportion" dataDxfId="174"/>
    <tableColumn id="2" xr3:uid="{22460FD3-7924-4305-BE70-FA490BE65EB8}" name="Outcome" dataDxfId="173"/>
    <tableColumn id="3" xr3:uid="{F9B76809-2A30-4E1A-856A-25A0D9F8C5FE}" name="2021" dataDxfId="172" dataCellStyle="Per cent"/>
    <tableColumn id="4" xr3:uid="{86D52290-4B43-4365-9DFF-F0DD5F3336C5}" name="2022" dataDxfId="171" dataCellStyle="Per cent"/>
    <tableColumn id="5" xr3:uid="{569BD010-F913-4FEC-A69D-9572EB535373}" name="2023" dataDxfId="170" dataCellStyle="Per cent"/>
    <tableColumn id="6" xr3:uid="{EB9F06D5-8AEE-4B67-B9ED-CAA84BADDCB8}" name="2024" dataDxfId="169" dataCellStyle="Per cent"/>
    <tableColumn id="7" xr3:uid="{CC2E4101-E89E-4D7D-BC3F-B10785DD3D0D}" name="2025" dataDxfId="168" dataCellStyle="Per cent"/>
    <tableColumn id="8" xr3:uid="{E500CE56-B6A5-402F-93CA-3189E62219F4}" name="% change _x000a_years ending March 2024 to March 2025" dataDxfId="167"/>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FBD2304-1DE8-44AB-8B5A-EF287B4539FB}" name="Arrests_RecordedCrime2" displayName="Arrests_RecordedCrime2" ref="A5:O29" totalsRowShown="0" headerRowDxfId="166" dataDxfId="164" headerRowBorderDxfId="165" tableBorderDxfId="163" dataCellStyle="Percent 2">
  <tableColumns count="15">
    <tableColumn id="16" xr3:uid="{B1BF0507-D85A-4C4D-A48B-1F939E49A15E}" name="Number or proportion" dataDxfId="162"/>
    <tableColumn id="1" xr3:uid="{2CF73844-62E2-4872-9694-C588FA04EE3C}" name="Characteristic" dataDxfId="161"/>
    <tableColumn id="2" xr3:uid="{8BDB32D3-D46B-434B-8C14-D08EBA182D72}" name="2015" dataDxfId="160"/>
    <tableColumn id="3" xr3:uid="{10C46A40-20D8-4532-AF5B-F73A7FF543F4}" name="2016" dataDxfId="159"/>
    <tableColumn id="4" xr3:uid="{99CD2EF3-18F2-47F8-B44D-81AF5BCC4152}" name="2017" dataDxfId="158"/>
    <tableColumn id="5" xr3:uid="{79F20007-371C-436C-97CB-18D2A0A03B2B}" name="2018" dataDxfId="157"/>
    <tableColumn id="6" xr3:uid="{BF129B39-0194-4FEE-9281-0AE8A73F9866}" name="2019" dataDxfId="156"/>
    <tableColumn id="7" xr3:uid="{1800617D-8409-48D8-8DBE-2EC36B1A2565}" name="2020" dataDxfId="155"/>
    <tableColumn id="8" xr3:uid="{0C3DE147-5CDD-479F-80A0-7B1C52D6CE83}" name="2021" dataDxfId="154"/>
    <tableColumn id="9" xr3:uid="{B7FAF5AC-6F00-49E5-A3CE-6E8FB6487E6A}" name="2022" dataDxfId="153"/>
    <tableColumn id="10" xr3:uid="{57CF088C-3EB8-4F2F-AA2D-A3FB7C1FC305}" name="2023" dataDxfId="152"/>
    <tableColumn id="11" xr3:uid="{1110C69E-2794-4EFA-9C4D-7FE1A028FCB8}" name="2024" dataDxfId="151"/>
    <tableColumn id="12" xr3:uid="{44134F28-2C70-40D5-A01D-063F7DB00485}" name="2025" dataDxfId="150"/>
    <tableColumn id="13" xr3:uid="{D57C0735-C244-4DDA-8A24-869BAF641D59}" name="% change _x000a_years ending March 2015 to March 2025" dataDxfId="149" dataCellStyle="Percent 2"/>
    <tableColumn id="15" xr3:uid="{C96B3120-7AB4-40FF-8435-51518E8E485E}" name="% change _x000a_years ending March 2024 to March 2025" dataDxfId="148" dataCellStyle="Percent 2"/>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Arrests_OffenceGroup" displayName="Arrests_OffenceGroup" ref="A4:L16" totalsRowShown="0" headerRowDxfId="147" dataDxfId="145" headerRowBorderDxfId="146" tableBorderDxfId="144">
  <autoFilter ref="A4:L16" xr:uid="{00000000-0009-0000-0100-000009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xr3:uid="{00000000-0010-0000-0800-000001000000}" name="Offence group" dataDxfId="143" totalsRowDxfId="142"/>
    <tableColumn id="2" xr3:uid="{00000000-0010-0000-0800-000002000000}" name="2016" dataDxfId="141" totalsRowDxfId="140"/>
    <tableColumn id="3" xr3:uid="{00000000-0010-0000-0800-000003000000}" name="2017" dataDxfId="139" totalsRowDxfId="138"/>
    <tableColumn id="4" xr3:uid="{00000000-0010-0000-0800-000004000000}" name="2018" dataDxfId="137" totalsRowDxfId="136"/>
    <tableColumn id="5" xr3:uid="{00000000-0010-0000-0800-000005000000}" name="2019" dataDxfId="135" totalsRowDxfId="134"/>
    <tableColumn id="6" xr3:uid="{00000000-0010-0000-0800-000006000000}" name="2020" dataDxfId="133" totalsRowDxfId="132"/>
    <tableColumn id="7" xr3:uid="{00000000-0010-0000-0800-000007000000}" name="2021" dataDxfId="131" totalsRowDxfId="130"/>
    <tableColumn id="8" xr3:uid="{00000000-0010-0000-0800-000008000000}" name="2022" dataDxfId="129" totalsRowDxfId="128"/>
    <tableColumn id="11" xr3:uid="{1A858238-4BD3-4605-B2CC-8BE35352A107}" name="2023" dataDxfId="127" totalsRowDxfId="126"/>
    <tableColumn id="12" xr3:uid="{54C264E9-8595-46DD-A6B7-B30093D2271A}" name="2024" dataDxfId="125" totalsRowDxfId="124"/>
    <tableColumn id="13" xr3:uid="{8A6D8A74-59E7-D14F-A3C6-1115173438BA}" name="2025" dataDxfId="123" totalsRowDxfId="122"/>
    <tableColumn id="10" xr3:uid="{00000000-0010-0000-0800-00000A000000}" name="% change _x000a_years ending March 2024 to March 2025" dataDxfId="121" totalsRowDxfId="120"/>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A63E5E41-C273-46E3-A6B3-14AF0291E571}" name="Arrests_OffenceGroup_Sex3" displayName="Arrests_OffenceGroup_Sex3" ref="A3:G27" totalsRowShown="0" headerRowDxfId="119" dataDxfId="117" headerRowBorderDxfId="118" tableBorderDxfId="116" headerRowCellStyle="Normal 3 2" dataCellStyle="Normal 5">
  <tableColumns count="7">
    <tableColumn id="7" xr3:uid="{0396009E-5E47-4F3F-96F8-CC2663C67067}" name="Number or proportion" dataDxfId="115" dataCellStyle="Normal 5"/>
    <tableColumn id="1" xr3:uid="{9D7AB29A-B72D-4FD3-90FF-292CA3F8173B}" name="Offence group" dataDxfId="114" dataCellStyle="Normal 5"/>
    <tableColumn id="2" xr3:uid="{9B31962B-6478-4695-8410-065D7F72180F}" name="Boys" dataDxfId="113" dataCellStyle="Normal 5"/>
    <tableColumn id="3" xr3:uid="{2A6C3E14-4B5E-47CB-9DDF-842204F38903}" name="Girls" dataDxfId="112" dataCellStyle="Normal 5"/>
    <tableColumn id="4" xr3:uid="{3E1A55FB-1F06-4FE3-8FD7-FBE006D3F622}" name="Other" dataDxfId="111" dataCellStyle="Normal 5"/>
    <tableColumn id="5" xr3:uid="{835BDFDB-E3C3-48F7-80D5-4C63AEE1D4A6}" name="Unknown" dataDxfId="110" dataCellStyle="Normal 5"/>
    <tableColumn id="6" xr3:uid="{8830F03D-624D-4892-BE60-C6EFA165E1EE}" name="Total" dataDxfId="109" dataCellStyle="Normal 5"/>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2EFC39A-13EB-4FC8-8003-3F23877BEFAB}" name="Arrests_OffenceGroup_Ethnicity" displayName="Arrests_OffenceGroup_Ethnicity" ref="A3:I27" totalsRowShown="0" headerRowDxfId="108" dataDxfId="106" headerRowBorderDxfId="107" tableBorderDxfId="105" headerRowCellStyle="Normal 3 2" dataCellStyle="Normal 5">
  <tableColumns count="9">
    <tableColumn id="9" xr3:uid="{B1622944-90F0-4F11-A240-9FAE2B4404A9}" name="Number or proportion" dataDxfId="104" dataCellStyle="Normal 5"/>
    <tableColumn id="1" xr3:uid="{80B6336D-C44E-40C8-AA8D-358A3F1D90B9}" name="Offence group" dataDxfId="103" dataCellStyle="Normal 5"/>
    <tableColumn id="2" xr3:uid="{593D0447-FAC2-4927-8BE1-1DC109517AE2}" name="White" dataDxfId="102" dataCellStyle="Normal 5"/>
    <tableColumn id="3" xr3:uid="{6DC74092-16A5-4948-A595-754B18C3A47C}" name="Black" dataDxfId="101" dataCellStyle="Normal 5"/>
    <tableColumn id="4" xr3:uid="{E66D1F1A-DF51-4106-AC5F-3B0B33DA5937}" name="Asian or Other" dataDxfId="100" dataCellStyle="Normal 5"/>
    <tableColumn id="5" xr3:uid="{FDBF203A-A986-435E-9663-8099E21BBEAD}" name="Mixed" dataDxfId="99" dataCellStyle="Normal 5"/>
    <tableColumn id="6" xr3:uid="{000F74B9-2865-45A8-94FB-4A3C6F033F45}" name="Ethnic minorities" dataDxfId="98"/>
    <tableColumn id="7" xr3:uid="{FF2D4640-A205-4A64-B3E7-195B69D2A985}" name="Unknown" dataDxfId="97" dataCellStyle="Normal 5"/>
    <tableColumn id="8" xr3:uid="{09127AFE-652C-431D-9D41-886BEF7FC812}" name="Total " dataDxfId="96" dataCellStyle="Normal 5"/>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ons.gov.uk/census" TargetMode="External"/><Relationship Id="rId2" Type="http://schemas.openxmlformats.org/officeDocument/2006/relationships/hyperlink" Target="https://www.gov.uk/government/collections/police-powers-and-procedures-england-and-wales" TargetMode="External"/><Relationship Id="rId1" Type="http://schemas.openxmlformats.org/officeDocument/2006/relationships/printerSettings" Target="../printerSettings/printerSettings1.bin"/><Relationship Id="rId4" Type="http://schemas.openxmlformats.org/officeDocument/2006/relationships/printerSettings" Target="../printerSettings/printerSettings2.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table" Target="../tables/table8.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6.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1.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2.bin"/></Relationships>
</file>

<file path=xl/worksheets/_rels/sheet18.xml.rels><?xml version="1.0" encoding="UTF-8" standalone="yes"?>
<Relationships xmlns="http://schemas.openxmlformats.org/package/2006/relationships"><Relationship Id="rId1" Type="http://schemas.openxmlformats.org/officeDocument/2006/relationships/table" Target="../tables/table13.xml"/></Relationships>
</file>

<file path=xl/worksheets/_rels/sheet19.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27"/>
  <sheetViews>
    <sheetView tabSelected="1" workbookViewId="0"/>
  </sheetViews>
  <sheetFormatPr defaultColWidth="8.6640625" defaultRowHeight="15" x14ac:dyDescent="0.2"/>
  <cols>
    <col min="1" max="1" width="14.109375" style="8" bestFit="1" customWidth="1"/>
    <col min="2" max="2" width="109.109375" style="8" customWidth="1"/>
    <col min="3" max="16384" width="8.6640625" style="8"/>
  </cols>
  <sheetData>
    <row r="1" spans="1:2" ht="15" customHeight="1" x14ac:dyDescent="0.25">
      <c r="A1" s="18" t="s">
        <v>0</v>
      </c>
    </row>
    <row r="2" spans="1:2" s="97" customFormat="1" ht="15" customHeight="1" x14ac:dyDescent="0.2">
      <c r="A2" s="112" t="s">
        <v>1</v>
      </c>
      <c r="B2" s="112" t="s">
        <v>2</v>
      </c>
    </row>
    <row r="3" spans="1:2" s="97" customFormat="1" ht="15" customHeight="1" x14ac:dyDescent="0.25">
      <c r="A3" s="98" t="s">
        <v>3</v>
      </c>
      <c r="B3" s="96"/>
    </row>
    <row r="4" spans="1:2" s="97" customFormat="1" ht="15" customHeight="1" x14ac:dyDescent="0.2">
      <c r="A4" s="101" t="s">
        <v>4</v>
      </c>
      <c r="B4" s="99" t="s">
        <v>5</v>
      </c>
    </row>
    <row r="5" spans="1:2" s="97" customFormat="1" ht="15" customHeight="1" x14ac:dyDescent="0.2">
      <c r="A5" s="101" t="s">
        <v>6</v>
      </c>
      <c r="B5" s="99" t="s">
        <v>304</v>
      </c>
    </row>
    <row r="6" spans="1:2" s="97" customFormat="1" ht="15" customHeight="1" x14ac:dyDescent="0.2">
      <c r="A6" s="101" t="s">
        <v>7</v>
      </c>
      <c r="B6" s="99" t="s">
        <v>8</v>
      </c>
    </row>
    <row r="7" spans="1:2" s="97" customFormat="1" ht="15" customHeight="1" x14ac:dyDescent="0.2">
      <c r="A7" s="101" t="s">
        <v>9</v>
      </c>
      <c r="B7" s="99" t="s">
        <v>10</v>
      </c>
    </row>
    <row r="8" spans="1:2" s="97" customFormat="1" ht="15" customHeight="1" x14ac:dyDescent="0.2">
      <c r="A8" s="101" t="s">
        <v>11</v>
      </c>
      <c r="B8" s="99" t="s">
        <v>283</v>
      </c>
    </row>
    <row r="9" spans="1:2" s="97" customFormat="1" ht="15" customHeight="1" x14ac:dyDescent="0.2">
      <c r="A9" s="101" t="s">
        <v>12</v>
      </c>
      <c r="B9" s="99" t="s">
        <v>13</v>
      </c>
    </row>
    <row r="10" spans="1:2" ht="15" customHeight="1" x14ac:dyDescent="0.25">
      <c r="A10" s="86" t="s">
        <v>14</v>
      </c>
      <c r="B10" s="99"/>
    </row>
    <row r="11" spans="1:2" s="4" customFormat="1" ht="15" customHeight="1" x14ac:dyDescent="0.2">
      <c r="A11" s="101" t="s">
        <v>15</v>
      </c>
      <c r="B11" s="12" t="s">
        <v>291</v>
      </c>
    </row>
    <row r="12" spans="1:2" s="4" customFormat="1" ht="15" customHeight="1" x14ac:dyDescent="0.2">
      <c r="A12" s="101" t="s">
        <v>16</v>
      </c>
      <c r="B12" s="99" t="s">
        <v>292</v>
      </c>
    </row>
    <row r="13" spans="1:2" s="4" customFormat="1" ht="15" customHeight="1" x14ac:dyDescent="0.2">
      <c r="A13" s="101" t="s">
        <v>17</v>
      </c>
      <c r="B13" s="99" t="s">
        <v>294</v>
      </c>
    </row>
    <row r="14" spans="1:2" s="4" customFormat="1" ht="15" customHeight="1" x14ac:dyDescent="0.2">
      <c r="A14" s="101" t="s">
        <v>18</v>
      </c>
      <c r="B14" s="99" t="s">
        <v>295</v>
      </c>
    </row>
    <row r="15" spans="1:2" s="4" customFormat="1" ht="15" customHeight="1" x14ac:dyDescent="0.2">
      <c r="A15" s="101" t="s">
        <v>19</v>
      </c>
      <c r="B15" s="99" t="s">
        <v>297</v>
      </c>
    </row>
    <row r="16" spans="1:2" s="4" customFormat="1" ht="15" customHeight="1" x14ac:dyDescent="0.2">
      <c r="A16" s="101" t="s">
        <v>20</v>
      </c>
      <c r="B16" s="99" t="s">
        <v>296</v>
      </c>
    </row>
    <row r="17" spans="1:2" s="4" customFormat="1" ht="15" customHeight="1" x14ac:dyDescent="0.2">
      <c r="A17" s="101" t="s">
        <v>21</v>
      </c>
      <c r="B17" s="99" t="s">
        <v>299</v>
      </c>
    </row>
    <row r="18" spans="1:2" ht="15" customHeight="1" x14ac:dyDescent="0.25">
      <c r="A18" s="86" t="s">
        <v>22</v>
      </c>
      <c r="B18" s="100"/>
    </row>
    <row r="19" spans="1:2" ht="15" customHeight="1" x14ac:dyDescent="0.2">
      <c r="A19" s="101" t="s">
        <v>23</v>
      </c>
      <c r="B19" s="99" t="s">
        <v>300</v>
      </c>
    </row>
    <row r="20" spans="1:2" ht="15" customHeight="1" x14ac:dyDescent="0.2">
      <c r="A20" s="101" t="s">
        <v>24</v>
      </c>
      <c r="B20" s="99" t="s">
        <v>301</v>
      </c>
    </row>
    <row r="21" spans="1:2" ht="15" customHeight="1" x14ac:dyDescent="0.2">
      <c r="A21" s="101" t="s">
        <v>25</v>
      </c>
      <c r="B21" s="99" t="s">
        <v>302</v>
      </c>
    </row>
    <row r="22" spans="1:2" ht="15" customHeight="1" x14ac:dyDescent="0.2">
      <c r="A22" s="101" t="s">
        <v>26</v>
      </c>
      <c r="B22" s="99" t="s">
        <v>303</v>
      </c>
    </row>
    <row r="23" spans="1:2" s="4" customFormat="1" ht="15" customHeight="1" x14ac:dyDescent="0.25">
      <c r="A23" s="86" t="s">
        <v>27</v>
      </c>
    </row>
    <row r="24" spans="1:2" s="4" customFormat="1" ht="15" customHeight="1" x14ac:dyDescent="0.2">
      <c r="A24" s="101" t="s">
        <v>28</v>
      </c>
    </row>
    <row r="25" spans="1:2" s="4" customFormat="1" ht="15" customHeight="1" x14ac:dyDescent="0.2">
      <c r="A25" s="100" t="s">
        <v>29</v>
      </c>
    </row>
    <row r="26" spans="1:2" ht="15" customHeight="1" x14ac:dyDescent="0.2">
      <c r="A26" s="252" t="s">
        <v>30</v>
      </c>
      <c r="B26" s="5"/>
    </row>
    <row r="27" spans="1:2" customFormat="1" x14ac:dyDescent="0.2"/>
  </sheetData>
  <customSheetViews>
    <customSheetView guid="{48999262-D5C6-48A0-95EF-13BCF5FE87E4}" fitToPage="1" showRuler="0">
      <selection activeCell="D2" sqref="D2"/>
      <pageMargins left="0" right="0" top="0" bottom="0" header="0" footer="0"/>
      <pageSetup paperSize="9" scale="87" orientation="landscape" r:id="rId1"/>
      <headerFooter alignWithMargins="0"/>
    </customSheetView>
  </customSheetViews>
  <phoneticPr fontId="2" type="noConversion"/>
  <hyperlinks>
    <hyperlink ref="A24" r:id="rId2" xr:uid="{00000000-0004-0000-0000-000006000000}"/>
    <hyperlink ref="A4" location="'1.1'!A1" display="Table 1.1" xr:uid="{00000000-0004-0000-0000-000009000000}"/>
    <hyperlink ref="A19" location="'1.14'!A1" display="Table 1.14" xr:uid="{00000000-0004-0000-0000-00000D000000}"/>
    <hyperlink ref="A6" location="'1.3'!A1" display="Table 1.3" xr:uid="{F673D932-70E8-4EBA-8BC8-07C7A09E5707}"/>
    <hyperlink ref="A8" location="'1.5'!A1" display="Table 1.5" xr:uid="{49DE2948-2784-4B00-AC69-F99CB9C9C919}"/>
    <hyperlink ref="A21" location="'1.16'!A1" display="Table 1.16" xr:uid="{4B52580D-1008-481C-A9BE-7F15E7CADC28}"/>
    <hyperlink ref="A5" location="'1.2'!A1" display="Table 1.2" xr:uid="{93131153-7748-496A-854E-ECF7ABD8831D}"/>
    <hyperlink ref="A7" location="'1.4'!A1" display="Table 1.4" xr:uid="{40F38586-BF50-44B8-B760-CD0D2B2537C3}"/>
    <hyperlink ref="A9" location="'1.6'!A1" display="Table 1.6" xr:uid="{DC4B9CD5-988D-4197-98F6-C4AAAD1E615A}"/>
    <hyperlink ref="A11" location="'1.7'!A1" display="Table 1.7" xr:uid="{03DD35D1-7BEC-4A4A-B8C8-7871A4F30CD2}"/>
    <hyperlink ref="A12" location="'1.8'!A1" display="Table 1.8" xr:uid="{B6EB8F13-BA83-40F3-B1A5-459BD7DE180D}"/>
    <hyperlink ref="A13" location="'1.9'!A1" display="Table 1.9" xr:uid="{2C9E335B-CCAA-43A8-9793-98524240DC0E}"/>
    <hyperlink ref="A14" location="'1.10'!A1" display="Table 1.10" xr:uid="{558941B3-3573-42CC-8702-3E3B0623909A}"/>
    <hyperlink ref="A15" location="'1.11'!A1" display="Table 1.11" xr:uid="{91EF9D88-0030-4F14-927A-7E4432516C52}"/>
    <hyperlink ref="A16" location="'1.12'!A1" display="Table 1.12" xr:uid="{4D0433F7-3EB7-4A51-BE86-F438D18A8500}"/>
    <hyperlink ref="A17" location="'1.13'!A1" display="Table 1.13" xr:uid="{97B3D816-B90F-40C5-A009-BBA849FE1741}"/>
    <hyperlink ref="A20" location="'1.15'!A1" display="Table 1.15" xr:uid="{A4F625AD-5803-42E6-90A4-1B7078C6C069}"/>
    <hyperlink ref="A22" location="'1.17'!A1" display="Table 1.17" xr:uid="{0C2E4276-0D48-4977-9969-3F2B85430383}"/>
    <hyperlink ref="A26" r:id="rId3" xr:uid="{BBCF257D-A33F-49C9-9257-13F08EF420AC}"/>
  </hyperlinks>
  <pageMargins left="0.74803149606299213" right="0.74803149606299213" top="0.98425196850393704" bottom="0.98425196850393704" header="0.51181102362204722" footer="0.51181102362204722"/>
  <pageSetup paperSize="9" scale="88" orientation="landscape" r:id="rId4"/>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EB14F9-A7F5-4F11-8578-4D933DD269DB}">
  <dimension ref="A1:Q37"/>
  <sheetViews>
    <sheetView zoomScaleNormal="100" workbookViewId="0"/>
  </sheetViews>
  <sheetFormatPr defaultColWidth="8.6640625" defaultRowHeight="15" x14ac:dyDescent="0.2"/>
  <cols>
    <col min="1" max="1" width="42.6640625" style="2" customWidth="1"/>
    <col min="2" max="2" width="18.44140625" style="2" bestFit="1" customWidth="1"/>
    <col min="3" max="13" width="9.33203125" style="2" customWidth="1"/>
    <col min="14" max="14" width="11.6640625" style="2" customWidth="1"/>
    <col min="15" max="15" width="11.33203125" style="2" customWidth="1"/>
    <col min="16" max="16384" width="8.6640625" style="2"/>
  </cols>
  <sheetData>
    <row r="1" spans="1:17" ht="15.75" x14ac:dyDescent="0.2">
      <c r="A1" s="253" t="s">
        <v>293</v>
      </c>
    </row>
    <row r="2" spans="1:17" x14ac:dyDescent="0.2">
      <c r="A2" s="13" t="s">
        <v>78</v>
      </c>
    </row>
    <row r="3" spans="1:17" x14ac:dyDescent="0.2">
      <c r="A3" s="13" t="s">
        <v>245</v>
      </c>
    </row>
    <row r="4" spans="1:17" ht="51" x14ac:dyDescent="0.2">
      <c r="A4" s="109" t="s">
        <v>79</v>
      </c>
      <c r="B4" s="128" t="s">
        <v>114</v>
      </c>
      <c r="C4" s="138">
        <v>2015</v>
      </c>
      <c r="D4" s="138">
        <v>2016</v>
      </c>
      <c r="E4" s="138">
        <v>2017</v>
      </c>
      <c r="F4" s="138">
        <v>2018</v>
      </c>
      <c r="G4" s="138">
        <v>2019</v>
      </c>
      <c r="H4" s="138">
        <v>2020</v>
      </c>
      <c r="I4" s="138">
        <v>2021</v>
      </c>
      <c r="J4" s="138">
        <v>2022</v>
      </c>
      <c r="K4" s="138">
        <v>2023</v>
      </c>
      <c r="L4" s="138">
        <v>2024</v>
      </c>
      <c r="M4" s="138">
        <v>2025</v>
      </c>
      <c r="N4" s="127" t="s">
        <v>200</v>
      </c>
      <c r="O4" s="127" t="s">
        <v>81</v>
      </c>
    </row>
    <row r="5" spans="1:17" x14ac:dyDescent="0.2">
      <c r="A5" s="20" t="s">
        <v>215</v>
      </c>
      <c r="B5" s="20" t="s">
        <v>128</v>
      </c>
      <c r="C5" s="230">
        <v>5309</v>
      </c>
      <c r="D5" s="230">
        <v>5123</v>
      </c>
      <c r="E5" s="230">
        <v>4085</v>
      </c>
      <c r="F5" s="230">
        <v>3003</v>
      </c>
      <c r="G5" s="230">
        <v>3079</v>
      </c>
      <c r="H5" s="230">
        <v>3173</v>
      </c>
      <c r="I5" s="230">
        <v>2612</v>
      </c>
      <c r="J5" s="230">
        <v>2252</v>
      </c>
      <c r="K5" s="230">
        <v>2488</v>
      </c>
      <c r="L5" s="230">
        <v>2760</v>
      </c>
      <c r="M5" s="230">
        <v>2703</v>
      </c>
      <c r="N5" s="238">
        <f>M5/C5-1</f>
        <v>-0.49086456959879454</v>
      </c>
      <c r="O5" s="238">
        <f>M5/L5-1</f>
        <v>-2.0652173913043526E-2</v>
      </c>
      <c r="Q5" s="239"/>
    </row>
    <row r="6" spans="1:17" x14ac:dyDescent="0.2">
      <c r="A6" s="20" t="s">
        <v>215</v>
      </c>
      <c r="B6" s="20" t="s">
        <v>121</v>
      </c>
      <c r="C6" s="230">
        <v>6921</v>
      </c>
      <c r="D6" s="230">
        <v>5499</v>
      </c>
      <c r="E6" s="230">
        <v>4568</v>
      </c>
      <c r="F6" s="230">
        <v>4564</v>
      </c>
      <c r="G6" s="230">
        <v>4479</v>
      </c>
      <c r="H6" s="230">
        <v>4108</v>
      </c>
      <c r="I6" s="230">
        <v>3183</v>
      </c>
      <c r="J6" s="230">
        <v>3690</v>
      </c>
      <c r="K6" s="230">
        <v>4486</v>
      </c>
      <c r="L6" s="230">
        <v>4694</v>
      </c>
      <c r="M6" s="230">
        <v>4370</v>
      </c>
      <c r="N6" s="238">
        <f t="shared" ref="N6:N14" si="0">M6/C6-1</f>
        <v>-0.368588354284063</v>
      </c>
      <c r="O6" s="238">
        <f t="shared" ref="O6:O14" si="1">M6/L6-1</f>
        <v>-6.9024286322965533E-2</v>
      </c>
      <c r="Q6" s="239"/>
    </row>
    <row r="7" spans="1:17" x14ac:dyDescent="0.2">
      <c r="A7" s="20" t="s">
        <v>215</v>
      </c>
      <c r="B7" s="20" t="s">
        <v>122</v>
      </c>
      <c r="C7" s="230">
        <v>8311</v>
      </c>
      <c r="D7" s="230">
        <v>7524</v>
      </c>
      <c r="E7" s="230">
        <v>6646</v>
      </c>
      <c r="F7" s="230">
        <v>5532</v>
      </c>
      <c r="G7" s="230">
        <v>5153</v>
      </c>
      <c r="H7" s="230">
        <v>6189</v>
      </c>
      <c r="I7" s="230">
        <v>4837</v>
      </c>
      <c r="J7" s="230">
        <v>5663</v>
      </c>
      <c r="K7" s="230">
        <v>6669</v>
      </c>
      <c r="L7" s="230">
        <v>6042</v>
      </c>
      <c r="M7" s="230">
        <v>5643</v>
      </c>
      <c r="N7" s="238">
        <f t="shared" si="0"/>
        <v>-0.32102033449645051</v>
      </c>
      <c r="O7" s="238">
        <f t="shared" si="1"/>
        <v>-6.6037735849056589E-2</v>
      </c>
      <c r="Q7" s="239"/>
    </row>
    <row r="8" spans="1:17" x14ac:dyDescent="0.2">
      <c r="A8" s="20" t="s">
        <v>215</v>
      </c>
      <c r="B8" s="20" t="s">
        <v>123</v>
      </c>
      <c r="C8" s="230">
        <v>21512</v>
      </c>
      <c r="D8" s="230">
        <v>21496</v>
      </c>
      <c r="E8" s="230">
        <v>18103</v>
      </c>
      <c r="F8" s="230">
        <v>15463</v>
      </c>
      <c r="G8" s="230">
        <v>12515</v>
      </c>
      <c r="H8" s="230">
        <v>13736</v>
      </c>
      <c r="I8" s="230">
        <v>10756</v>
      </c>
      <c r="J8" s="230">
        <v>9290</v>
      </c>
      <c r="K8" s="230">
        <v>9869</v>
      </c>
      <c r="L8" s="230">
        <v>7704</v>
      </c>
      <c r="M8" s="230">
        <v>8741</v>
      </c>
      <c r="N8" s="238">
        <f t="shared" si="0"/>
        <v>-0.59366865005578284</v>
      </c>
      <c r="O8" s="238">
        <f t="shared" si="1"/>
        <v>0.13460539979231578</v>
      </c>
      <c r="Q8" s="239"/>
    </row>
    <row r="9" spans="1:17" x14ac:dyDescent="0.2">
      <c r="A9" s="20" t="s">
        <v>215</v>
      </c>
      <c r="B9" s="20" t="s">
        <v>124</v>
      </c>
      <c r="C9" s="230">
        <v>5895</v>
      </c>
      <c r="D9" s="230">
        <v>4831</v>
      </c>
      <c r="E9" s="230">
        <v>3830</v>
      </c>
      <c r="F9" s="230">
        <v>3308</v>
      </c>
      <c r="G9" s="230">
        <v>2913</v>
      </c>
      <c r="H9" s="230">
        <v>2814</v>
      </c>
      <c r="I9" s="230">
        <v>2606</v>
      </c>
      <c r="J9" s="230">
        <v>2950</v>
      </c>
      <c r="K9" s="230">
        <v>3544</v>
      </c>
      <c r="L9" s="230">
        <v>3883</v>
      </c>
      <c r="M9" s="230">
        <v>3735</v>
      </c>
      <c r="N9" s="238">
        <f t="shared" si="0"/>
        <v>-0.36641221374045807</v>
      </c>
      <c r="O9" s="238">
        <f t="shared" si="1"/>
        <v>-3.8114859644604704E-2</v>
      </c>
      <c r="Q9" s="239"/>
    </row>
    <row r="10" spans="1:17" x14ac:dyDescent="0.2">
      <c r="A10" s="20" t="s">
        <v>215</v>
      </c>
      <c r="B10" s="20" t="s">
        <v>125</v>
      </c>
      <c r="C10" s="230">
        <v>12445</v>
      </c>
      <c r="D10" s="230">
        <v>11621</v>
      </c>
      <c r="E10" s="230">
        <v>9851</v>
      </c>
      <c r="F10" s="230">
        <v>8846</v>
      </c>
      <c r="G10" s="230">
        <v>8900</v>
      </c>
      <c r="H10" s="230">
        <v>6669</v>
      </c>
      <c r="I10" s="230">
        <v>5693</v>
      </c>
      <c r="J10" s="230">
        <v>6828</v>
      </c>
      <c r="K10" s="230">
        <v>8050</v>
      </c>
      <c r="L10" s="230">
        <v>8394</v>
      </c>
      <c r="M10" s="230">
        <v>8006</v>
      </c>
      <c r="N10" s="238">
        <f t="shared" si="0"/>
        <v>-0.35668943350743265</v>
      </c>
      <c r="O10" s="238">
        <f>M10/L10-1</f>
        <v>-4.6223492971169899E-2</v>
      </c>
      <c r="Q10" s="239"/>
    </row>
    <row r="11" spans="1:17" x14ac:dyDescent="0.2">
      <c r="A11" s="20" t="s">
        <v>215</v>
      </c>
      <c r="B11" s="20" t="s">
        <v>126</v>
      </c>
      <c r="C11" s="230">
        <v>13857</v>
      </c>
      <c r="D11" s="230">
        <v>11300</v>
      </c>
      <c r="E11" s="230">
        <v>9874</v>
      </c>
      <c r="F11" s="230">
        <v>9780</v>
      </c>
      <c r="G11" s="230">
        <v>9591</v>
      </c>
      <c r="H11" s="230">
        <v>9554</v>
      </c>
      <c r="I11" s="230">
        <v>8141</v>
      </c>
      <c r="J11" s="230">
        <v>8499</v>
      </c>
      <c r="K11" s="230">
        <v>9143</v>
      </c>
      <c r="L11" s="230">
        <v>9813</v>
      </c>
      <c r="M11" s="230">
        <v>9755</v>
      </c>
      <c r="N11" s="238">
        <f t="shared" si="0"/>
        <v>-0.29602367034711696</v>
      </c>
      <c r="O11" s="238">
        <f t="shared" si="1"/>
        <v>-5.9105268521348897E-3</v>
      </c>
      <c r="Q11" s="239"/>
    </row>
    <row r="12" spans="1:17" x14ac:dyDescent="0.2">
      <c r="A12" s="20" t="s">
        <v>215</v>
      </c>
      <c r="B12" s="20" t="s">
        <v>127</v>
      </c>
      <c r="C12" s="230">
        <v>5486</v>
      </c>
      <c r="D12" s="230">
        <v>5160</v>
      </c>
      <c r="E12" s="230">
        <v>3700</v>
      </c>
      <c r="F12" s="230">
        <v>3524</v>
      </c>
      <c r="G12" s="230">
        <v>3659</v>
      </c>
      <c r="H12" s="230">
        <v>3684</v>
      </c>
      <c r="I12" s="230">
        <v>3116</v>
      </c>
      <c r="J12" s="230">
        <v>3093</v>
      </c>
      <c r="K12" s="230">
        <v>3319</v>
      </c>
      <c r="L12" s="230">
        <v>3564</v>
      </c>
      <c r="M12" s="230">
        <v>3437</v>
      </c>
      <c r="N12" s="238">
        <f t="shared" si="0"/>
        <v>-0.37349617207437114</v>
      </c>
      <c r="O12" s="238">
        <f t="shared" si="1"/>
        <v>-3.5634118967452277E-2</v>
      </c>
      <c r="Q12" s="239"/>
    </row>
    <row r="13" spans="1:17" x14ac:dyDescent="0.2">
      <c r="A13" s="20" t="s">
        <v>215</v>
      </c>
      <c r="B13" s="20" t="s">
        <v>129</v>
      </c>
      <c r="C13" s="230">
        <v>5787</v>
      </c>
      <c r="D13" s="230">
        <v>5734</v>
      </c>
      <c r="E13" s="230">
        <v>5293</v>
      </c>
      <c r="F13" s="230">
        <v>6001</v>
      </c>
      <c r="G13" s="230">
        <v>5341</v>
      </c>
      <c r="H13" s="230">
        <v>5162</v>
      </c>
      <c r="I13" s="230">
        <v>3910</v>
      </c>
      <c r="J13" s="230">
        <v>4090</v>
      </c>
      <c r="K13" s="230">
        <v>4793</v>
      </c>
      <c r="L13" s="230">
        <v>5738</v>
      </c>
      <c r="M13" s="230">
        <v>5826</v>
      </c>
      <c r="N13" s="238">
        <f t="shared" si="0"/>
        <v>6.7392431311561474E-3</v>
      </c>
      <c r="O13" s="238">
        <f t="shared" si="1"/>
        <v>1.5336354130359053E-2</v>
      </c>
      <c r="Q13" s="239"/>
    </row>
    <row r="14" spans="1:17" x14ac:dyDescent="0.2">
      <c r="A14" s="179" t="s">
        <v>215</v>
      </c>
      <c r="B14" s="179" t="s">
        <v>285</v>
      </c>
      <c r="C14" s="233">
        <v>8554</v>
      </c>
      <c r="D14" s="233">
        <v>7584</v>
      </c>
      <c r="E14" s="233">
        <v>7093</v>
      </c>
      <c r="F14" s="233">
        <v>6439</v>
      </c>
      <c r="G14" s="233">
        <v>7076</v>
      </c>
      <c r="H14" s="233">
        <v>7354</v>
      </c>
      <c r="I14" s="233">
        <v>6213</v>
      </c>
      <c r="J14" s="233">
        <v>6639</v>
      </c>
      <c r="K14" s="233">
        <v>6552</v>
      </c>
      <c r="L14" s="233">
        <v>6607</v>
      </c>
      <c r="M14" s="233">
        <v>6082</v>
      </c>
      <c r="N14" s="240">
        <f t="shared" si="0"/>
        <v>-0.28898760813654434</v>
      </c>
      <c r="O14" s="240">
        <f t="shared" si="1"/>
        <v>-7.9461177538973859E-2</v>
      </c>
      <c r="Q14" s="239"/>
    </row>
    <row r="15" spans="1:17" x14ac:dyDescent="0.2">
      <c r="A15" s="180" t="s">
        <v>215</v>
      </c>
      <c r="B15" s="180" t="s">
        <v>185</v>
      </c>
      <c r="C15" s="287">
        <v>94077</v>
      </c>
      <c r="D15" s="287">
        <v>85872</v>
      </c>
      <c r="E15" s="287">
        <v>73043</v>
      </c>
      <c r="F15" s="287">
        <v>66460</v>
      </c>
      <c r="G15" s="287">
        <v>62706</v>
      </c>
      <c r="H15" s="287">
        <v>62443</v>
      </c>
      <c r="I15" s="287">
        <v>51067</v>
      </c>
      <c r="J15" s="287">
        <v>52994</v>
      </c>
      <c r="K15" s="287">
        <v>58913</v>
      </c>
      <c r="L15" s="287">
        <v>59199</v>
      </c>
      <c r="M15" s="287">
        <v>58298</v>
      </c>
      <c r="N15" s="226">
        <f>M15/C15-1</f>
        <v>-0.38031612402606374</v>
      </c>
      <c r="O15" s="226">
        <f t="shared" ref="O15" si="2">M15/L15-1</f>
        <v>-1.5219851686683938E-2</v>
      </c>
      <c r="Q15" s="239"/>
    </row>
    <row r="16" spans="1:17" ht="17.100000000000001" customHeight="1" x14ac:dyDescent="0.2">
      <c r="A16" s="20" t="s">
        <v>216</v>
      </c>
      <c r="B16" s="20" t="s">
        <v>128</v>
      </c>
      <c r="C16" s="241">
        <f t="shared" ref="C16:M16" si="3">C5/C$15</f>
        <v>5.6432496784548827E-2</v>
      </c>
      <c r="D16" s="241">
        <f t="shared" si="3"/>
        <v>5.9658561580026088E-2</v>
      </c>
      <c r="E16" s="241">
        <f t="shared" si="3"/>
        <v>5.5925961419985487E-2</v>
      </c>
      <c r="F16" s="241">
        <f t="shared" si="3"/>
        <v>4.5185073728558532E-2</v>
      </c>
      <c r="G16" s="241">
        <f t="shared" si="3"/>
        <v>4.9102159283003224E-2</v>
      </c>
      <c r="H16" s="241">
        <f t="shared" si="3"/>
        <v>5.0814342680524635E-2</v>
      </c>
      <c r="I16" s="241">
        <f t="shared" si="3"/>
        <v>5.1148491197838132E-2</v>
      </c>
      <c r="J16" s="241">
        <f t="shared" si="3"/>
        <v>4.249537683511341E-2</v>
      </c>
      <c r="K16" s="241">
        <f t="shared" si="3"/>
        <v>4.2231765484697772E-2</v>
      </c>
      <c r="L16" s="241">
        <f t="shared" si="3"/>
        <v>4.6622409162316934E-2</v>
      </c>
      <c r="M16" s="241">
        <f t="shared" si="3"/>
        <v>4.6365226937459258E-2</v>
      </c>
      <c r="N16" s="302">
        <f>(M16-C16)*100</f>
        <v>-1.0067269847089568</v>
      </c>
      <c r="O16" s="302">
        <f>(M16-L16)*100</f>
        <v>-2.5718222485767578E-2</v>
      </c>
      <c r="Q16" s="242"/>
    </row>
    <row r="17" spans="1:17" x14ac:dyDescent="0.2">
      <c r="A17" s="20" t="s">
        <v>216</v>
      </c>
      <c r="B17" s="20" t="s">
        <v>121</v>
      </c>
      <c r="C17" s="241">
        <f t="shared" ref="C17:M17" si="4">C6/C$15</f>
        <v>7.3567396919544628E-2</v>
      </c>
      <c r="D17" s="241">
        <f t="shared" si="4"/>
        <v>6.4037171604248183E-2</v>
      </c>
      <c r="E17" s="241">
        <f t="shared" si="4"/>
        <v>6.2538504716399934E-2</v>
      </c>
      <c r="F17" s="241">
        <f t="shared" si="4"/>
        <v>6.8672885946433948E-2</v>
      </c>
      <c r="G17" s="241">
        <f t="shared" si="4"/>
        <v>7.1428571428571425E-2</v>
      </c>
      <c r="H17" s="241">
        <f t="shared" si="4"/>
        <v>6.5787998654773153E-2</v>
      </c>
      <c r="I17" s="241">
        <f t="shared" si="4"/>
        <v>6.2329880353261403E-2</v>
      </c>
      <c r="J17" s="241">
        <f t="shared" si="4"/>
        <v>6.9630524210287953E-2</v>
      </c>
      <c r="K17" s="241">
        <f t="shared" si="4"/>
        <v>7.6146181657698639E-2</v>
      </c>
      <c r="L17" s="241">
        <f t="shared" si="4"/>
        <v>7.9291879930404235E-2</v>
      </c>
      <c r="M17" s="241">
        <f t="shared" si="4"/>
        <v>7.4959689869292259E-2</v>
      </c>
      <c r="N17" s="302">
        <f t="shared" ref="N17:N25" si="5">(M17-C17)*100</f>
        <v>0.13922929497476311</v>
      </c>
      <c r="O17" s="302">
        <f t="shared" ref="O17:O25" si="6">(M17-L17)*100</f>
        <v>-0.43321900611119762</v>
      </c>
      <c r="Q17" s="242"/>
    </row>
    <row r="18" spans="1:17" x14ac:dyDescent="0.2">
      <c r="A18" s="20" t="s">
        <v>216</v>
      </c>
      <c r="B18" s="20" t="s">
        <v>122</v>
      </c>
      <c r="C18" s="241">
        <f t="shared" ref="C18:M18" si="7">C7/C$15</f>
        <v>8.8342527929249445E-2</v>
      </c>
      <c r="D18" s="241">
        <f t="shared" si="7"/>
        <v>8.7618781442146451E-2</v>
      </c>
      <c r="E18" s="241">
        <f t="shared" si="7"/>
        <v>9.0987500513396213E-2</v>
      </c>
      <c r="F18" s="241">
        <f t="shared" si="7"/>
        <v>8.3238037917544389E-2</v>
      </c>
      <c r="G18" s="241">
        <f t="shared" si="7"/>
        <v>8.2177144132937835E-2</v>
      </c>
      <c r="H18" s="241">
        <f t="shared" si="7"/>
        <v>9.9114392325801132E-2</v>
      </c>
      <c r="I18" s="241">
        <f t="shared" si="7"/>
        <v>9.4718702880529498E-2</v>
      </c>
      <c r="J18" s="241">
        <f t="shared" si="7"/>
        <v>0.10686115409291617</v>
      </c>
      <c r="K18" s="241">
        <f t="shared" si="7"/>
        <v>0.11320082155042181</v>
      </c>
      <c r="L18" s="241">
        <f t="shared" si="7"/>
        <v>0.10206253484011554</v>
      </c>
      <c r="M18" s="241">
        <f t="shared" si="7"/>
        <v>9.6795773439912178E-2</v>
      </c>
      <c r="N18" s="302">
        <f t="shared" si="5"/>
        <v>0.84532455106627324</v>
      </c>
      <c r="O18" s="302">
        <f t="shared" si="6"/>
        <v>-0.52667614002033658</v>
      </c>
      <c r="Q18" s="242"/>
    </row>
    <row r="19" spans="1:17" x14ac:dyDescent="0.2">
      <c r="A19" s="20" t="s">
        <v>216</v>
      </c>
      <c r="B19" s="20" t="s">
        <v>123</v>
      </c>
      <c r="C19" s="241">
        <f t="shared" ref="C19:M19" si="8">C8/C$15</f>
        <v>0.22866375415882734</v>
      </c>
      <c r="D19" s="241">
        <f t="shared" si="8"/>
        <v>0.25032606670393143</v>
      </c>
      <c r="E19" s="241">
        <f t="shared" si="8"/>
        <v>0.24784031324014622</v>
      </c>
      <c r="F19" s="241">
        <f t="shared" si="8"/>
        <v>0.23266626542281071</v>
      </c>
      <c r="G19" s="241">
        <f t="shared" si="8"/>
        <v>0.19958217714413293</v>
      </c>
      <c r="H19" s="241">
        <f t="shared" si="8"/>
        <v>0.21997661867623272</v>
      </c>
      <c r="I19" s="241">
        <f t="shared" si="8"/>
        <v>0.21062525701529364</v>
      </c>
      <c r="J19" s="241">
        <f t="shared" si="8"/>
        <v>0.17530286447522361</v>
      </c>
      <c r="K19" s="241">
        <f t="shared" si="8"/>
        <v>0.16751820481048327</v>
      </c>
      <c r="L19" s="241">
        <f t="shared" si="8"/>
        <v>0.13013733340090206</v>
      </c>
      <c r="M19" s="241">
        <f t="shared" si="8"/>
        <v>0.1499365329856942</v>
      </c>
      <c r="N19" s="302">
        <f t="shared" si="5"/>
        <v>-7.8727221173133133</v>
      </c>
      <c r="O19" s="302">
        <f t="shared" si="6"/>
        <v>1.9799199584792149</v>
      </c>
      <c r="Q19" s="242"/>
    </row>
    <row r="20" spans="1:17" x14ac:dyDescent="0.2">
      <c r="A20" s="20" t="s">
        <v>216</v>
      </c>
      <c r="B20" s="20" t="s">
        <v>124</v>
      </c>
      <c r="C20" s="241">
        <f t="shared" ref="C20:M20" si="9">C9/C$15</f>
        <v>6.2661436908064666E-2</v>
      </c>
      <c r="D20" s="241">
        <f t="shared" si="9"/>
        <v>5.6258151667598288E-2</v>
      </c>
      <c r="E20" s="241">
        <f t="shared" si="9"/>
        <v>5.2434867133058609E-2</v>
      </c>
      <c r="F20" s="241">
        <f t="shared" si="9"/>
        <v>4.9774300331026179E-2</v>
      </c>
      <c r="G20" s="241">
        <f t="shared" si="9"/>
        <v>4.6454884700028704E-2</v>
      </c>
      <c r="H20" s="241">
        <f t="shared" si="9"/>
        <v>4.5065099370626013E-2</v>
      </c>
      <c r="I20" s="241">
        <f t="shared" si="9"/>
        <v>5.1030998492176946E-2</v>
      </c>
      <c r="J20" s="241">
        <f t="shared" si="9"/>
        <v>5.5666679246707172E-2</v>
      </c>
      <c r="K20" s="241">
        <f t="shared" si="9"/>
        <v>6.0156501960518055E-2</v>
      </c>
      <c r="L20" s="241">
        <f t="shared" si="9"/>
        <v>6.5592324194665444E-2</v>
      </c>
      <c r="M20" s="241">
        <f t="shared" si="9"/>
        <v>6.4067377954646815E-2</v>
      </c>
      <c r="N20" s="302">
        <f t="shared" si="5"/>
        <v>0.14059410465821487</v>
      </c>
      <c r="O20" s="302">
        <f t="shared" si="6"/>
        <v>-0.15249462400186292</v>
      </c>
      <c r="Q20" s="242"/>
    </row>
    <row r="21" spans="1:17" x14ac:dyDescent="0.2">
      <c r="A21" s="20" t="s">
        <v>216</v>
      </c>
      <c r="B21" s="20" t="s">
        <v>125</v>
      </c>
      <c r="C21" s="241">
        <f t="shared" ref="C21:M21" si="10">C10/C$15</f>
        <v>0.13228525569480321</v>
      </c>
      <c r="D21" s="241">
        <f t="shared" si="10"/>
        <v>0.13532932737097075</v>
      </c>
      <c r="E21" s="241">
        <f t="shared" si="10"/>
        <v>0.13486576400202621</v>
      </c>
      <c r="F21" s="241">
        <f t="shared" si="10"/>
        <v>0.13310261811616009</v>
      </c>
      <c r="G21" s="241">
        <f t="shared" si="10"/>
        <v>0.14193219149682645</v>
      </c>
      <c r="H21" s="241">
        <f t="shared" si="10"/>
        <v>0.10680140287942604</v>
      </c>
      <c r="I21" s="241">
        <f t="shared" si="10"/>
        <v>0.1114809955548593</v>
      </c>
      <c r="J21" s="241">
        <f t="shared" si="10"/>
        <v>0.12884477488017512</v>
      </c>
      <c r="K21" s="241">
        <f t="shared" si="10"/>
        <v>0.13664216726359207</v>
      </c>
      <c r="L21" s="241">
        <f t="shared" si="10"/>
        <v>0.14179293569148127</v>
      </c>
      <c r="M21" s="241">
        <f t="shared" si="10"/>
        <v>0.13732889636008097</v>
      </c>
      <c r="N21" s="302">
        <f t="shared" si="5"/>
        <v>0.50436406652777654</v>
      </c>
      <c r="O21" s="302">
        <f t="shared" si="6"/>
        <v>-0.44640393314002991</v>
      </c>
      <c r="Q21" s="242"/>
    </row>
    <row r="22" spans="1:17" x14ac:dyDescent="0.2">
      <c r="A22" s="20" t="s">
        <v>216</v>
      </c>
      <c r="B22" s="20" t="s">
        <v>126</v>
      </c>
      <c r="C22" s="241">
        <f t="shared" ref="C22:L22" si="11">C11/C$15</f>
        <v>0.14729423769890621</v>
      </c>
      <c r="D22" s="241">
        <f t="shared" si="11"/>
        <v>0.13159120551518538</v>
      </c>
      <c r="E22" s="241">
        <f t="shared" si="11"/>
        <v>0.13518064701614119</v>
      </c>
      <c r="F22" s="241">
        <f t="shared" si="11"/>
        <v>0.14715618417092988</v>
      </c>
      <c r="G22" s="241">
        <f t="shared" si="11"/>
        <v>0.15295187063438906</v>
      </c>
      <c r="H22" s="241">
        <f t="shared" si="11"/>
        <v>0.15300353922777574</v>
      </c>
      <c r="I22" s="241">
        <f t="shared" si="11"/>
        <v>0.15941801946462492</v>
      </c>
      <c r="J22" s="241">
        <f t="shared" si="11"/>
        <v>0.16037664641280144</v>
      </c>
      <c r="K22" s="241">
        <f t="shared" si="11"/>
        <v>0.15519494848335683</v>
      </c>
      <c r="L22" s="241">
        <f t="shared" si="11"/>
        <v>0.16576293518471596</v>
      </c>
      <c r="M22" s="241">
        <f>M11/M$15</f>
        <v>0.16732992555490755</v>
      </c>
      <c r="N22" s="302">
        <f t="shared" si="5"/>
        <v>2.0035687856001347</v>
      </c>
      <c r="O22" s="302">
        <f t="shared" si="6"/>
        <v>0.15669903701915899</v>
      </c>
      <c r="Q22" s="242"/>
    </row>
    <row r="23" spans="1:17" x14ac:dyDescent="0.2">
      <c r="A23" s="20" t="s">
        <v>216</v>
      </c>
      <c r="B23" s="20" t="s">
        <v>127</v>
      </c>
      <c r="C23" s="241">
        <f t="shared" ref="C23:M23" si="12">C12/C$15</f>
        <v>5.8313934330388936E-2</v>
      </c>
      <c r="D23" s="241">
        <f t="shared" si="12"/>
        <v>6.0089435438792624E-2</v>
      </c>
      <c r="E23" s="241">
        <f t="shared" si="12"/>
        <v>5.0655093575017456E-2</v>
      </c>
      <c r="F23" s="241">
        <f t="shared" si="12"/>
        <v>5.3024375564249174E-2</v>
      </c>
      <c r="G23" s="241">
        <f t="shared" si="12"/>
        <v>5.8351672886167195E-2</v>
      </c>
      <c r="H23" s="241">
        <f t="shared" si="12"/>
        <v>5.8997805999071153E-2</v>
      </c>
      <c r="I23" s="241">
        <f t="shared" si="12"/>
        <v>6.1017878473378112E-2</v>
      </c>
      <c r="J23" s="241">
        <f t="shared" si="12"/>
        <v>5.8365097935615354E-2</v>
      </c>
      <c r="K23" s="241">
        <f t="shared" si="12"/>
        <v>5.6337310950044982E-2</v>
      </c>
      <c r="L23" s="241">
        <f t="shared" si="12"/>
        <v>6.0203719657426644E-2</v>
      </c>
      <c r="M23" s="241">
        <f t="shared" si="12"/>
        <v>5.8955710315962813E-2</v>
      </c>
      <c r="N23" s="302">
        <f>(M23-C23)*100</f>
        <v>6.4177598557387666E-2</v>
      </c>
      <c r="O23" s="302">
        <f t="shared" si="6"/>
        <v>-0.12480093414638307</v>
      </c>
      <c r="Q23" s="242"/>
    </row>
    <row r="24" spans="1:17" x14ac:dyDescent="0.2">
      <c r="A24" s="20" t="s">
        <v>216</v>
      </c>
      <c r="B24" s="20" t="s">
        <v>129</v>
      </c>
      <c r="C24" s="241">
        <f t="shared" ref="C24:K24" si="13">C13/C$15</f>
        <v>6.1513441117382571E-2</v>
      </c>
      <c r="D24" s="241">
        <f t="shared" si="13"/>
        <v>6.6773802869387E-2</v>
      </c>
      <c r="E24" s="241">
        <f t="shared" si="13"/>
        <v>7.2464164943937134E-2</v>
      </c>
      <c r="F24" s="241">
        <f t="shared" si="13"/>
        <v>9.0294914234125792E-2</v>
      </c>
      <c r="G24" s="241">
        <f t="shared" si="13"/>
        <v>8.5175262335342714E-2</v>
      </c>
      <c r="H24" s="241">
        <f t="shared" si="13"/>
        <v>8.2667392662107847E-2</v>
      </c>
      <c r="I24" s="241">
        <f t="shared" si="13"/>
        <v>7.6566079855875616E-2</v>
      </c>
      <c r="J24" s="241">
        <f t="shared" si="13"/>
        <v>7.7178548514926212E-2</v>
      </c>
      <c r="K24" s="241">
        <f t="shared" si="13"/>
        <v>8.1357255614210783E-2</v>
      </c>
      <c r="L24" s="241">
        <f t="shared" ref="L24:M24" si="14">L13/L$15</f>
        <v>9.6927312961367584E-2</v>
      </c>
      <c r="M24" s="241">
        <f t="shared" si="14"/>
        <v>9.9934817660983222E-2</v>
      </c>
      <c r="N24" s="302">
        <f t="shared" si="5"/>
        <v>3.8421376543600649</v>
      </c>
      <c r="O24" s="302">
        <f t="shared" si="6"/>
        <v>0.30075046996156374</v>
      </c>
      <c r="Q24" s="242"/>
    </row>
    <row r="25" spans="1:17" x14ac:dyDescent="0.2">
      <c r="A25" s="179" t="s">
        <v>216</v>
      </c>
      <c r="B25" s="179" t="s">
        <v>285</v>
      </c>
      <c r="C25" s="243">
        <f t="shared" ref="C25:K25" si="15">C14/C$15</f>
        <v>9.0925518458284171E-2</v>
      </c>
      <c r="D25" s="243">
        <f t="shared" si="15"/>
        <v>8.8317495807713808E-2</v>
      </c>
      <c r="E25" s="243">
        <f t="shared" si="15"/>
        <v>9.7107183439891567E-2</v>
      </c>
      <c r="F25" s="243">
        <f t="shared" si="15"/>
        <v>9.6885344568161294E-2</v>
      </c>
      <c r="G25" s="243">
        <f t="shared" si="15"/>
        <v>0.11284406595860046</v>
      </c>
      <c r="H25" s="243">
        <f t="shared" si="15"/>
        <v>0.11777140752366158</v>
      </c>
      <c r="I25" s="243">
        <f t="shared" si="15"/>
        <v>0.12166369671216246</v>
      </c>
      <c r="J25" s="243">
        <f t="shared" si="15"/>
        <v>0.12527833339623354</v>
      </c>
      <c r="K25" s="243">
        <f t="shared" si="15"/>
        <v>0.11121484222497581</v>
      </c>
      <c r="L25" s="243">
        <f t="shared" ref="L25:M26" si="16">L14/L$15</f>
        <v>0.11160661497660433</v>
      </c>
      <c r="M25" s="243">
        <f>M14/M$15</f>
        <v>0.10432604892106076</v>
      </c>
      <c r="N25" s="303">
        <f t="shared" si="5"/>
        <v>1.3400530462776588</v>
      </c>
      <c r="O25" s="303">
        <f t="shared" si="6"/>
        <v>-0.72805660555435714</v>
      </c>
      <c r="Q25" s="242"/>
    </row>
    <row r="26" spans="1:17" x14ac:dyDescent="0.2">
      <c r="A26" s="180" t="s">
        <v>216</v>
      </c>
      <c r="B26" s="180" t="s">
        <v>185</v>
      </c>
      <c r="C26" s="244">
        <f t="shared" ref="C26:K26" si="17">C15/C$15</f>
        <v>1</v>
      </c>
      <c r="D26" s="244">
        <f t="shared" si="17"/>
        <v>1</v>
      </c>
      <c r="E26" s="244">
        <f t="shared" si="17"/>
        <v>1</v>
      </c>
      <c r="F26" s="244">
        <f t="shared" si="17"/>
        <v>1</v>
      </c>
      <c r="G26" s="244">
        <f t="shared" si="17"/>
        <v>1</v>
      </c>
      <c r="H26" s="244">
        <f t="shared" si="17"/>
        <v>1</v>
      </c>
      <c r="I26" s="244">
        <f t="shared" si="17"/>
        <v>1</v>
      </c>
      <c r="J26" s="244">
        <f t="shared" si="17"/>
        <v>1</v>
      </c>
      <c r="K26" s="244">
        <f t="shared" si="17"/>
        <v>1</v>
      </c>
      <c r="L26" s="244">
        <f t="shared" si="16"/>
        <v>1</v>
      </c>
      <c r="M26" s="244">
        <f t="shared" si="16"/>
        <v>1</v>
      </c>
      <c r="N26" s="304" t="s">
        <v>65</v>
      </c>
      <c r="O26" s="304" t="s">
        <v>65</v>
      </c>
      <c r="Q26" s="242"/>
    </row>
    <row r="27" spans="1:17" x14ac:dyDescent="0.2">
      <c r="A27" s="227" t="s">
        <v>284</v>
      </c>
      <c r="B27" s="20" t="s">
        <v>128</v>
      </c>
      <c r="C27" s="230">
        <v>185.24786366538842</v>
      </c>
      <c r="D27" s="230">
        <v>178.7577331998088</v>
      </c>
      <c r="E27" s="230">
        <v>142.53861802092894</v>
      </c>
      <c r="F27" s="230">
        <v>104.78420316201947</v>
      </c>
      <c r="G27" s="230">
        <v>107.43608442752513</v>
      </c>
      <c r="H27" s="230">
        <v>110.71604283486107</v>
      </c>
      <c r="I27" s="230">
        <v>91.140971914483814</v>
      </c>
      <c r="J27" s="230">
        <v>78.579429077878075</v>
      </c>
      <c r="K27" s="230">
        <v>86.814218270764059</v>
      </c>
      <c r="L27" s="230">
        <v>96.305161747310621</v>
      </c>
      <c r="M27" s="230">
        <v>94.316250798181372</v>
      </c>
      <c r="N27" s="238">
        <f>M27/C27-1</f>
        <v>-0.49086456959879454</v>
      </c>
      <c r="O27" s="238">
        <f>M27/L27-1</f>
        <v>-2.0652173913043526E-2</v>
      </c>
    </row>
    <row r="28" spans="1:17" x14ac:dyDescent="0.2">
      <c r="A28" s="100" t="s">
        <v>284</v>
      </c>
      <c r="B28" s="20" t="s">
        <v>121</v>
      </c>
      <c r="C28" s="230">
        <v>152.35768062343152</v>
      </c>
      <c r="D28" s="230">
        <v>121.05402192576938</v>
      </c>
      <c r="E28" s="230">
        <v>100.55915114692027</v>
      </c>
      <c r="F28" s="230">
        <v>100.47109584819266</v>
      </c>
      <c r="G28" s="230">
        <v>98.599920750231135</v>
      </c>
      <c r="H28" s="230">
        <v>90.432791793246153</v>
      </c>
      <c r="I28" s="230">
        <v>70.070003962488443</v>
      </c>
      <c r="J28" s="230">
        <v>81.231013076211866</v>
      </c>
      <c r="K28" s="230">
        <v>98.75401752300445</v>
      </c>
      <c r="L28" s="230">
        <v>103.33289305683971</v>
      </c>
      <c r="M28" s="230">
        <v>96.200413859904017</v>
      </c>
      <c r="N28" s="238">
        <f t="shared" ref="N28:N37" si="18">M28/C28-1</f>
        <v>-0.368588354284063</v>
      </c>
      <c r="O28" s="238">
        <f t="shared" ref="O28:O37" si="19">M28/L28-1</f>
        <v>-6.9024286322965644E-2</v>
      </c>
    </row>
    <row r="29" spans="1:17" x14ac:dyDescent="0.2">
      <c r="A29" s="100" t="s">
        <v>284</v>
      </c>
      <c r="B29" s="20" t="s">
        <v>122</v>
      </c>
      <c r="C29" s="230">
        <v>138.35893747794182</v>
      </c>
      <c r="D29" s="230">
        <v>125.25720678426593</v>
      </c>
      <c r="E29" s="230">
        <v>110.64053645510785</v>
      </c>
      <c r="F29" s="230">
        <v>92.095011686677182</v>
      </c>
      <c r="G29" s="230">
        <v>85.785537820218281</v>
      </c>
      <c r="H29" s="230">
        <v>103.03254290109275</v>
      </c>
      <c r="I29" s="230">
        <v>80.524868316785529</v>
      </c>
      <c r="J29" s="230">
        <v>94.275858854239502</v>
      </c>
      <c r="K29" s="230">
        <v>111.0234332860539</v>
      </c>
      <c r="L29" s="230">
        <v>100.5853327206984</v>
      </c>
      <c r="M29" s="230">
        <v>93.942905088199453</v>
      </c>
      <c r="N29" s="238">
        <f t="shared" si="18"/>
        <v>-0.32102033449645051</v>
      </c>
      <c r="O29" s="238">
        <f t="shared" si="19"/>
        <v>-6.6037735849056589E-2</v>
      </c>
    </row>
    <row r="30" spans="1:17" x14ac:dyDescent="0.2">
      <c r="A30" s="100" t="s">
        <v>284</v>
      </c>
      <c r="B30" s="20" t="s">
        <v>123</v>
      </c>
      <c r="C30" s="230">
        <v>256.81891711525213</v>
      </c>
      <c r="D30" s="230">
        <v>256.62790267336652</v>
      </c>
      <c r="E30" s="230">
        <v>216.12090259099153</v>
      </c>
      <c r="F30" s="230">
        <v>184.6035196798598</v>
      </c>
      <c r="G30" s="230">
        <v>149.40910876242938</v>
      </c>
      <c r="H30" s="230">
        <v>163.98589835882777</v>
      </c>
      <c r="I30" s="230">
        <v>128.40945855762607</v>
      </c>
      <c r="J30" s="230">
        <v>110.90776031985368</v>
      </c>
      <c r="K30" s="230">
        <v>117.82009543559053</v>
      </c>
      <c r="L30" s="230">
        <v>91.973453767938935</v>
      </c>
      <c r="M30" s="230">
        <v>104.35357728265242</v>
      </c>
      <c r="N30" s="238">
        <f t="shared" si="18"/>
        <v>-0.59366865005578284</v>
      </c>
      <c r="O30" s="238">
        <f t="shared" si="19"/>
        <v>0.13460539979231578</v>
      </c>
    </row>
    <row r="31" spans="1:17" x14ac:dyDescent="0.2">
      <c r="A31" s="100" t="s">
        <v>284</v>
      </c>
      <c r="B31" s="20" t="s">
        <v>124</v>
      </c>
      <c r="C31" s="230">
        <v>245.11638350422874</v>
      </c>
      <c r="D31" s="230">
        <v>200.87485135011519</v>
      </c>
      <c r="E31" s="230">
        <v>159.25288359986362</v>
      </c>
      <c r="F31" s="230">
        <v>137.54792139643573</v>
      </c>
      <c r="G31" s="230">
        <v>121.12366838809471</v>
      </c>
      <c r="H31" s="230">
        <v>117.00721003916873</v>
      </c>
      <c r="I31" s="230">
        <v>108.35848946768789</v>
      </c>
      <c r="J31" s="230">
        <v>122.66214272052157</v>
      </c>
      <c r="K31" s="230">
        <v>147.36089281407746</v>
      </c>
      <c r="L31" s="230">
        <v>161.45664413009672</v>
      </c>
      <c r="M31" s="230">
        <v>155.3027468003892</v>
      </c>
      <c r="N31" s="238">
        <f t="shared" si="18"/>
        <v>-0.36641221374045796</v>
      </c>
      <c r="O31" s="238">
        <f t="shared" si="19"/>
        <v>-3.8114859644604704E-2</v>
      </c>
    </row>
    <row r="32" spans="1:17" x14ac:dyDescent="0.2">
      <c r="A32" s="100" t="s">
        <v>284</v>
      </c>
      <c r="B32" s="20" t="s">
        <v>125</v>
      </c>
      <c r="C32" s="230">
        <v>175.16351644453951</v>
      </c>
      <c r="D32" s="230">
        <v>163.56570707930848</v>
      </c>
      <c r="E32" s="230">
        <v>138.6529369622466</v>
      </c>
      <c r="F32" s="230">
        <v>124.50755053984706</v>
      </c>
      <c r="G32" s="230">
        <v>125.26760115358793</v>
      </c>
      <c r="H32" s="230">
        <v>93.866250796997505</v>
      </c>
      <c r="I32" s="230">
        <v>80.129039704199556</v>
      </c>
      <c r="J32" s="230">
        <v>96.104177604123421</v>
      </c>
      <c r="K32" s="230">
        <v>113.30384149285202</v>
      </c>
      <c r="L32" s="230">
        <v>118.14564540260866</v>
      </c>
      <c r="M32" s="230">
        <v>112.68454099276684</v>
      </c>
      <c r="N32" s="238">
        <f t="shared" si="18"/>
        <v>-0.35668943350743265</v>
      </c>
      <c r="O32" s="238">
        <f t="shared" si="19"/>
        <v>-4.622349297117001E-2</v>
      </c>
    </row>
    <row r="33" spans="1:15" x14ac:dyDescent="0.2">
      <c r="A33" s="100" t="s">
        <v>284</v>
      </c>
      <c r="B33" s="20" t="s">
        <v>126</v>
      </c>
      <c r="C33" s="230">
        <v>155.60728615368029</v>
      </c>
      <c r="D33" s="230">
        <v>126.89343534217993</v>
      </c>
      <c r="E33" s="230">
        <v>110.88015757244997</v>
      </c>
      <c r="F33" s="230">
        <v>109.82458386252388</v>
      </c>
      <c r="G33" s="230">
        <v>107.70220693511928</v>
      </c>
      <c r="H33" s="230">
        <v>107.28671515568028</v>
      </c>
      <c r="I33" s="230">
        <v>91.419420984131577</v>
      </c>
      <c r="J33" s="230">
        <v>95.439584687892676</v>
      </c>
      <c r="K33" s="230">
        <v>102.6713875516417</v>
      </c>
      <c r="L33" s="230">
        <v>110.19515761175325</v>
      </c>
      <c r="M33" s="230">
        <v>109.54384617371373</v>
      </c>
      <c r="N33" s="238">
        <f t="shared" si="18"/>
        <v>-0.29602367034711696</v>
      </c>
      <c r="O33" s="238">
        <f t="shared" si="19"/>
        <v>-5.9105268521350007E-3</v>
      </c>
    </row>
    <row r="34" spans="1:15" x14ac:dyDescent="0.2">
      <c r="A34" s="100" t="s">
        <v>284</v>
      </c>
      <c r="B34" s="20" t="s">
        <v>127</v>
      </c>
      <c r="C34" s="230">
        <v>109.23347410633039</v>
      </c>
      <c r="D34" s="230">
        <v>102.74238541535998</v>
      </c>
      <c r="E34" s="230">
        <v>73.671865511013934</v>
      </c>
      <c r="F34" s="230">
        <v>70.167474070490044</v>
      </c>
      <c r="G34" s="230">
        <v>72.855501595891894</v>
      </c>
      <c r="H34" s="230">
        <v>73.353284470966315</v>
      </c>
      <c r="I34" s="230">
        <v>62.04365754927553</v>
      </c>
      <c r="J34" s="230">
        <v>61.585697304207066</v>
      </c>
      <c r="K34" s="230">
        <v>66.085654494879805</v>
      </c>
      <c r="L34" s="230">
        <v>70.963926670609112</v>
      </c>
      <c r="M34" s="230">
        <v>68.435189665231064</v>
      </c>
      <c r="N34" s="238">
        <f t="shared" si="18"/>
        <v>-0.37349617207437102</v>
      </c>
      <c r="O34" s="238">
        <f t="shared" si="19"/>
        <v>-3.5634118967452277E-2</v>
      </c>
    </row>
    <row r="35" spans="1:15" x14ac:dyDescent="0.2">
      <c r="A35" s="100" t="s">
        <v>284</v>
      </c>
      <c r="B35" s="20" t="s">
        <v>129</v>
      </c>
      <c r="C35" s="230">
        <v>98.15611690534304</v>
      </c>
      <c r="D35" s="230">
        <v>97.257158170941238</v>
      </c>
      <c r="E35" s="230">
        <v>89.777143041296128</v>
      </c>
      <c r="F35" s="230">
        <v>101.78587481405972</v>
      </c>
      <c r="G35" s="230">
        <v>90.591294347924162</v>
      </c>
      <c r="H35" s="230">
        <v>87.555188433623769</v>
      </c>
      <c r="I35" s="230">
        <v>66.319408519075736</v>
      </c>
      <c r="J35" s="230">
        <v>69.372475918930874</v>
      </c>
      <c r="K35" s="230">
        <v>81.296400263920717</v>
      </c>
      <c r="L35" s="230">
        <v>97.325004113160247</v>
      </c>
      <c r="M35" s="230">
        <v>98.817614841978326</v>
      </c>
      <c r="N35" s="238">
        <f t="shared" si="18"/>
        <v>6.7392431311561474E-3</v>
      </c>
      <c r="O35" s="238">
        <f t="shared" si="19"/>
        <v>1.5336354130359053E-2</v>
      </c>
    </row>
    <row r="36" spans="1:15" x14ac:dyDescent="0.2">
      <c r="A36" s="232" t="s">
        <v>284</v>
      </c>
      <c r="B36" s="179" t="s">
        <v>285</v>
      </c>
      <c r="C36" s="233">
        <v>163.55953268704945</v>
      </c>
      <c r="D36" s="233">
        <v>145.01233293179604</v>
      </c>
      <c r="E36" s="233">
        <v>135.62400810722957</v>
      </c>
      <c r="F36" s="233">
        <v>123.11898889080098</v>
      </c>
      <c r="G36" s="233">
        <v>135.29895409090039</v>
      </c>
      <c r="H36" s="233">
        <v>140.61454329910705</v>
      </c>
      <c r="I36" s="233">
        <v>118.79768255607182</v>
      </c>
      <c r="J36" s="233">
        <v>126.94315378879138</v>
      </c>
      <c r="K36" s="233">
        <v>125.27964205816555</v>
      </c>
      <c r="L36" s="233">
        <v>126.33128740511292</v>
      </c>
      <c r="M36" s="233">
        <v>116.2928545478881</v>
      </c>
      <c r="N36" s="240">
        <f t="shared" si="18"/>
        <v>-0.28898760813654434</v>
      </c>
      <c r="O36" s="240">
        <f t="shared" si="19"/>
        <v>-7.9461177538973971E-2</v>
      </c>
    </row>
    <row r="37" spans="1:15" x14ac:dyDescent="0.2">
      <c r="A37" s="224" t="s">
        <v>284</v>
      </c>
      <c r="B37" s="180" t="s">
        <v>185</v>
      </c>
      <c r="C37" s="225">
        <v>157.51736953374731</v>
      </c>
      <c r="D37" s="225">
        <v>143.28778470260184</v>
      </c>
      <c r="E37" s="225">
        <v>122.36484733584339</v>
      </c>
      <c r="F37" s="225">
        <v>112.6034124741236</v>
      </c>
      <c r="G37" s="225">
        <v>105.80713988361516</v>
      </c>
      <c r="H37" s="225">
        <v>105.17364920089676</v>
      </c>
      <c r="I37" s="225">
        <v>85.982607930309641</v>
      </c>
      <c r="J37" s="225">
        <v>90.040852163858659</v>
      </c>
      <c r="K37" s="225">
        <v>100.1252430599055</v>
      </c>
      <c r="L37" s="225">
        <v>100.15008583177682</v>
      </c>
      <c r="M37" s="225">
        <v>98.652421584677839</v>
      </c>
      <c r="N37" s="226">
        <f t="shared" si="18"/>
        <v>-0.37370448810382118</v>
      </c>
      <c r="O37" s="226">
        <f t="shared" si="19"/>
        <v>-1.4954198338028579E-2</v>
      </c>
    </row>
  </sheetData>
  <sortState xmlns:xlrd2="http://schemas.microsoft.com/office/spreadsheetml/2017/richdata2" ref="A6:O14">
    <sortCondition ref="B6:B14"/>
  </sortState>
  <phoneticPr fontId="2" type="noConversion"/>
  <pageMargins left="0.7" right="0.7" top="0.75" bottom="0.75" header="0.3" footer="0.3"/>
  <pageSetup paperSize="9" orientation="portrait" r:id="rId1"/>
  <ignoredErrors>
    <ignoredError sqref="O15" formulaRange="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FB07D8-84C8-493E-94C6-3DA78A1B279B}">
  <dimension ref="A1:N59"/>
  <sheetViews>
    <sheetView zoomScale="90" zoomScaleNormal="90" workbookViewId="0">
      <pane xSplit="1" ySplit="3" topLeftCell="B4" activePane="bottomRight" state="frozen"/>
      <selection pane="topRight" activeCell="B1" sqref="B1"/>
      <selection pane="bottomLeft" activeCell="A4" sqref="A4"/>
      <selection pane="bottomRight" activeCell="B4" sqref="B4"/>
    </sheetView>
  </sheetViews>
  <sheetFormatPr defaultColWidth="8.6640625" defaultRowHeight="15" x14ac:dyDescent="0.2"/>
  <cols>
    <col min="1" max="1" width="28.109375" style="2" customWidth="1"/>
    <col min="2" max="12" width="8.6640625" style="2"/>
    <col min="13" max="14" width="11.88671875" style="2" customWidth="1"/>
    <col min="15" max="16384" width="8.6640625" style="2"/>
  </cols>
  <sheetData>
    <row r="1" spans="1:14" ht="15.75" x14ac:dyDescent="0.2">
      <c r="A1" s="253" t="s">
        <v>217</v>
      </c>
    </row>
    <row r="2" spans="1:14" x14ac:dyDescent="0.2">
      <c r="A2" s="13" t="s">
        <v>78</v>
      </c>
    </row>
    <row r="3" spans="1:14" ht="51" x14ac:dyDescent="0.2">
      <c r="A3" s="126" t="s">
        <v>132</v>
      </c>
      <c r="B3" s="126">
        <v>2015</v>
      </c>
      <c r="C3" s="126">
        <v>2016</v>
      </c>
      <c r="D3" s="126">
        <v>2017</v>
      </c>
      <c r="E3" s="126">
        <v>2018</v>
      </c>
      <c r="F3" s="126">
        <v>2019</v>
      </c>
      <c r="G3" s="126">
        <v>2020</v>
      </c>
      <c r="H3" s="126">
        <v>2021</v>
      </c>
      <c r="I3" s="126">
        <v>2022</v>
      </c>
      <c r="J3" s="126">
        <v>2023</v>
      </c>
      <c r="K3" s="126">
        <v>2024</v>
      </c>
      <c r="L3" s="126">
        <v>2025</v>
      </c>
      <c r="M3" s="141" t="s">
        <v>200</v>
      </c>
      <c r="N3" s="141" t="s">
        <v>81</v>
      </c>
    </row>
    <row r="4" spans="1:14" x14ac:dyDescent="0.2">
      <c r="A4" s="227" t="s">
        <v>133</v>
      </c>
      <c r="B4" s="228">
        <v>1578</v>
      </c>
      <c r="C4" s="228">
        <v>1399</v>
      </c>
      <c r="D4" s="228">
        <v>1149</v>
      </c>
      <c r="E4" s="228">
        <v>928</v>
      </c>
      <c r="F4" s="228">
        <v>825</v>
      </c>
      <c r="G4" s="228">
        <v>801</v>
      </c>
      <c r="H4" s="228">
        <v>706</v>
      </c>
      <c r="I4" s="228">
        <v>774</v>
      </c>
      <c r="J4" s="228">
        <v>913</v>
      </c>
      <c r="K4" s="228">
        <v>1115</v>
      </c>
      <c r="L4" s="228">
        <v>998</v>
      </c>
      <c r="M4" s="229">
        <f>L4/B4-1</f>
        <v>-0.36755386565272496</v>
      </c>
      <c r="N4" s="229">
        <f>L4/K4-1</f>
        <v>-0.10493273542600901</v>
      </c>
    </row>
    <row r="5" spans="1:14" x14ac:dyDescent="0.2">
      <c r="A5" s="100" t="s">
        <v>134</v>
      </c>
      <c r="B5" s="230">
        <v>1686</v>
      </c>
      <c r="C5" s="230">
        <v>755</v>
      </c>
      <c r="D5" s="230">
        <v>879</v>
      </c>
      <c r="E5" s="230">
        <v>1095</v>
      </c>
      <c r="F5" s="230">
        <v>1080</v>
      </c>
      <c r="G5" s="230">
        <v>1057</v>
      </c>
      <c r="H5" s="230">
        <v>771</v>
      </c>
      <c r="I5" s="230">
        <v>851</v>
      </c>
      <c r="J5" s="230">
        <v>1041</v>
      </c>
      <c r="K5" s="230">
        <v>1177</v>
      </c>
      <c r="L5" s="230">
        <v>976</v>
      </c>
      <c r="M5" s="231">
        <f t="shared" ref="M5:M35" si="0">L5/B5-1</f>
        <v>-0.4211150652431791</v>
      </c>
      <c r="N5" s="231">
        <f t="shared" ref="N5:N35" si="1">L5/K5-1</f>
        <v>-0.1707731520815633</v>
      </c>
    </row>
    <row r="6" spans="1:14" x14ac:dyDescent="0.2">
      <c r="A6" s="100" t="s">
        <v>135</v>
      </c>
      <c r="B6" s="230">
        <v>759</v>
      </c>
      <c r="C6" s="230">
        <v>888</v>
      </c>
      <c r="D6" s="230">
        <v>745</v>
      </c>
      <c r="E6" s="230">
        <v>694</v>
      </c>
      <c r="F6" s="230">
        <v>652</v>
      </c>
      <c r="G6" s="230">
        <v>633</v>
      </c>
      <c r="H6" s="230">
        <v>447</v>
      </c>
      <c r="I6" s="230">
        <v>499</v>
      </c>
      <c r="J6" s="230">
        <v>572</v>
      </c>
      <c r="K6" s="230">
        <v>583</v>
      </c>
      <c r="L6" s="230">
        <v>516</v>
      </c>
      <c r="M6" s="231">
        <f>L6/B6-1</f>
        <v>-0.32015810276679846</v>
      </c>
      <c r="N6" s="231">
        <f t="shared" si="1"/>
        <v>-0.11492281303602059</v>
      </c>
    </row>
    <row r="7" spans="1:14" x14ac:dyDescent="0.2">
      <c r="A7" s="100" t="s">
        <v>136</v>
      </c>
      <c r="B7" s="230">
        <v>987</v>
      </c>
      <c r="C7" s="230">
        <v>861</v>
      </c>
      <c r="D7" s="230">
        <v>783</v>
      </c>
      <c r="E7" s="230">
        <v>832</v>
      </c>
      <c r="F7" s="230">
        <v>875</v>
      </c>
      <c r="G7" s="230">
        <v>680</v>
      </c>
      <c r="H7" s="230">
        <v>577</v>
      </c>
      <c r="I7" s="230">
        <v>738</v>
      </c>
      <c r="J7" s="230">
        <v>978</v>
      </c>
      <c r="K7" s="230">
        <v>829</v>
      </c>
      <c r="L7" s="230">
        <v>730</v>
      </c>
      <c r="M7" s="231">
        <f t="shared" si="0"/>
        <v>-0.26038500506585616</v>
      </c>
      <c r="N7" s="231">
        <f t="shared" si="1"/>
        <v>-0.11942098914354649</v>
      </c>
    </row>
    <row r="8" spans="1:14" x14ac:dyDescent="0.2">
      <c r="A8" s="232" t="s">
        <v>137</v>
      </c>
      <c r="B8" s="233">
        <v>1911</v>
      </c>
      <c r="C8" s="233">
        <v>1596</v>
      </c>
      <c r="D8" s="233">
        <v>1012</v>
      </c>
      <c r="E8" s="233">
        <v>1015</v>
      </c>
      <c r="F8" s="233">
        <v>1047</v>
      </c>
      <c r="G8" s="233">
        <v>937</v>
      </c>
      <c r="H8" s="233">
        <v>682</v>
      </c>
      <c r="I8" s="233">
        <v>828</v>
      </c>
      <c r="J8" s="233">
        <v>982</v>
      </c>
      <c r="K8" s="233">
        <v>990</v>
      </c>
      <c r="L8" s="233">
        <v>1150</v>
      </c>
      <c r="M8" s="234">
        <f t="shared" si="0"/>
        <v>-0.39822082679225534</v>
      </c>
      <c r="N8" s="234">
        <f t="shared" si="1"/>
        <v>0.16161616161616155</v>
      </c>
    </row>
    <row r="9" spans="1:14" x14ac:dyDescent="0.2">
      <c r="A9" s="224" t="s">
        <v>138</v>
      </c>
      <c r="B9" s="225">
        <v>6921</v>
      </c>
      <c r="C9" s="225">
        <v>5499</v>
      </c>
      <c r="D9" s="225">
        <v>4568</v>
      </c>
      <c r="E9" s="225">
        <v>4564</v>
      </c>
      <c r="F9" s="225">
        <v>4479</v>
      </c>
      <c r="G9" s="225">
        <v>4108</v>
      </c>
      <c r="H9" s="225">
        <v>3183</v>
      </c>
      <c r="I9" s="225">
        <v>3690</v>
      </c>
      <c r="J9" s="225">
        <v>4486</v>
      </c>
      <c r="K9" s="225">
        <v>4694</v>
      </c>
      <c r="L9" s="225">
        <v>4370</v>
      </c>
      <c r="M9" s="235">
        <f t="shared" si="0"/>
        <v>-0.368588354284063</v>
      </c>
      <c r="N9" s="235">
        <f t="shared" si="1"/>
        <v>-6.9024286322965533E-2</v>
      </c>
    </row>
    <row r="10" spans="1:14" x14ac:dyDescent="0.2">
      <c r="A10" s="227" t="s">
        <v>139</v>
      </c>
      <c r="B10" s="228">
        <v>1055</v>
      </c>
      <c r="C10" s="228">
        <v>1038</v>
      </c>
      <c r="D10" s="228">
        <v>943</v>
      </c>
      <c r="E10" s="228">
        <v>778</v>
      </c>
      <c r="F10" s="228">
        <v>594</v>
      </c>
      <c r="G10" s="228">
        <v>779</v>
      </c>
      <c r="H10" s="228">
        <v>623</v>
      </c>
      <c r="I10" s="228">
        <v>750</v>
      </c>
      <c r="J10" s="228">
        <v>789</v>
      </c>
      <c r="K10" s="228">
        <v>731</v>
      </c>
      <c r="L10" s="228">
        <v>741</v>
      </c>
      <c r="M10" s="229">
        <f t="shared" si="0"/>
        <v>-0.29763033175355447</v>
      </c>
      <c r="N10" s="229">
        <f t="shared" si="1"/>
        <v>1.3679890560875485E-2</v>
      </c>
    </row>
    <row r="11" spans="1:14" x14ac:dyDescent="0.2">
      <c r="A11" s="100" t="s">
        <v>140</v>
      </c>
      <c r="B11" s="230">
        <v>852</v>
      </c>
      <c r="C11" s="230">
        <v>986</v>
      </c>
      <c r="D11" s="230">
        <v>884</v>
      </c>
      <c r="E11" s="230">
        <v>722</v>
      </c>
      <c r="F11" s="230">
        <v>560</v>
      </c>
      <c r="G11" s="230">
        <v>495</v>
      </c>
      <c r="H11" s="230">
        <v>662</v>
      </c>
      <c r="I11" s="230">
        <v>566</v>
      </c>
      <c r="J11" s="230">
        <v>726</v>
      </c>
      <c r="K11" s="230">
        <v>673</v>
      </c>
      <c r="L11" s="230">
        <v>640</v>
      </c>
      <c r="M11" s="231">
        <f t="shared" si="0"/>
        <v>-0.24882629107981225</v>
      </c>
      <c r="N11" s="231">
        <f t="shared" si="1"/>
        <v>-4.9034175334323971E-2</v>
      </c>
    </row>
    <row r="12" spans="1:14" x14ac:dyDescent="0.2">
      <c r="A12" s="100" t="s">
        <v>141</v>
      </c>
      <c r="B12" s="230">
        <v>3052</v>
      </c>
      <c r="C12" s="230">
        <v>2124</v>
      </c>
      <c r="D12" s="230">
        <v>1816</v>
      </c>
      <c r="E12" s="230">
        <v>1350</v>
      </c>
      <c r="F12" s="230">
        <v>1435</v>
      </c>
      <c r="G12" s="230">
        <v>1677</v>
      </c>
      <c r="H12" s="230">
        <v>1384</v>
      </c>
      <c r="I12" s="230">
        <v>1458</v>
      </c>
      <c r="J12" s="230">
        <v>1782</v>
      </c>
      <c r="K12" s="230">
        <v>1632</v>
      </c>
      <c r="L12" s="230">
        <v>1446</v>
      </c>
      <c r="M12" s="231">
        <f t="shared" si="0"/>
        <v>-0.52621231979030147</v>
      </c>
      <c r="N12" s="231">
        <f>L12/K12-1</f>
        <v>-0.11397058823529416</v>
      </c>
    </row>
    <row r="13" spans="1:14" x14ac:dyDescent="0.2">
      <c r="A13" s="100" t="s">
        <v>142</v>
      </c>
      <c r="B13" s="230">
        <v>1310</v>
      </c>
      <c r="C13" s="230">
        <v>1276</v>
      </c>
      <c r="D13" s="230">
        <v>1317</v>
      </c>
      <c r="E13" s="230">
        <v>1121</v>
      </c>
      <c r="F13" s="230">
        <v>989</v>
      </c>
      <c r="G13" s="230">
        <v>1535</v>
      </c>
      <c r="H13" s="230">
        <v>1190</v>
      </c>
      <c r="I13" s="230">
        <v>1103</v>
      </c>
      <c r="J13" s="230">
        <v>1090</v>
      </c>
      <c r="K13" s="230">
        <v>1179</v>
      </c>
      <c r="L13" s="230">
        <v>1137</v>
      </c>
      <c r="M13" s="231">
        <f t="shared" si="0"/>
        <v>-0.13206106870229006</v>
      </c>
      <c r="N13" s="231">
        <f t="shared" si="1"/>
        <v>-3.5623409669211181E-2</v>
      </c>
    </row>
    <row r="14" spans="1:14" x14ac:dyDescent="0.2">
      <c r="A14" s="100" t="s">
        <v>143</v>
      </c>
      <c r="B14" s="230">
        <v>1123</v>
      </c>
      <c r="C14" s="230">
        <v>1196</v>
      </c>
      <c r="D14" s="230">
        <v>996</v>
      </c>
      <c r="E14" s="230">
        <v>839</v>
      </c>
      <c r="F14" s="230">
        <v>846</v>
      </c>
      <c r="G14" s="230">
        <v>912</v>
      </c>
      <c r="H14" s="230">
        <v>475</v>
      </c>
      <c r="I14" s="230">
        <v>967</v>
      </c>
      <c r="J14" s="230">
        <v>1350</v>
      </c>
      <c r="K14" s="230">
        <v>1066</v>
      </c>
      <c r="L14" s="230">
        <v>952</v>
      </c>
      <c r="M14" s="231">
        <f t="shared" si="0"/>
        <v>-0.15227070347284055</v>
      </c>
      <c r="N14" s="231">
        <f t="shared" si="1"/>
        <v>-0.10694183864915574</v>
      </c>
    </row>
    <row r="15" spans="1:14" x14ac:dyDescent="0.2">
      <c r="A15" s="232" t="s">
        <v>144</v>
      </c>
      <c r="B15" s="233">
        <v>919</v>
      </c>
      <c r="C15" s="233">
        <v>904</v>
      </c>
      <c r="D15" s="233">
        <v>690</v>
      </c>
      <c r="E15" s="233">
        <v>722</v>
      </c>
      <c r="F15" s="233">
        <v>729</v>
      </c>
      <c r="G15" s="233">
        <v>791</v>
      </c>
      <c r="H15" s="233">
        <v>503</v>
      </c>
      <c r="I15" s="233">
        <v>819</v>
      </c>
      <c r="J15" s="233">
        <v>932</v>
      </c>
      <c r="K15" s="233">
        <v>761</v>
      </c>
      <c r="L15" s="233">
        <v>727</v>
      </c>
      <c r="M15" s="234">
        <f t="shared" si="0"/>
        <v>-0.20892274211099016</v>
      </c>
      <c r="N15" s="234">
        <f t="shared" si="1"/>
        <v>-4.4678055190538801E-2</v>
      </c>
    </row>
    <row r="16" spans="1:14" x14ac:dyDescent="0.2">
      <c r="A16" s="224" t="s">
        <v>145</v>
      </c>
      <c r="B16" s="225">
        <v>8311</v>
      </c>
      <c r="C16" s="225">
        <v>7524</v>
      </c>
      <c r="D16" s="225">
        <v>6646</v>
      </c>
      <c r="E16" s="225">
        <v>5532</v>
      </c>
      <c r="F16" s="225">
        <v>5153</v>
      </c>
      <c r="G16" s="225">
        <v>6189</v>
      </c>
      <c r="H16" s="225">
        <v>4837</v>
      </c>
      <c r="I16" s="225">
        <v>5663</v>
      </c>
      <c r="J16" s="225">
        <v>6669</v>
      </c>
      <c r="K16" s="225">
        <v>6042</v>
      </c>
      <c r="L16" s="225">
        <v>5643</v>
      </c>
      <c r="M16" s="235">
        <f t="shared" si="0"/>
        <v>-0.32102033449645051</v>
      </c>
      <c r="N16" s="235">
        <f t="shared" si="1"/>
        <v>-6.6037735849056589E-2</v>
      </c>
    </row>
    <row r="17" spans="1:14" x14ac:dyDescent="0.2">
      <c r="A17" s="227" t="s">
        <v>146</v>
      </c>
      <c r="B17" s="228">
        <v>70</v>
      </c>
      <c r="C17" s="228">
        <v>72</v>
      </c>
      <c r="D17" s="228">
        <v>35</v>
      </c>
      <c r="E17" s="228">
        <v>57</v>
      </c>
      <c r="F17" s="228">
        <v>56</v>
      </c>
      <c r="G17" s="228">
        <v>96</v>
      </c>
      <c r="H17" s="228">
        <v>54</v>
      </c>
      <c r="I17" s="228">
        <v>64</v>
      </c>
      <c r="J17" s="228">
        <v>77</v>
      </c>
      <c r="K17" s="228">
        <v>106</v>
      </c>
      <c r="L17" s="228">
        <v>74</v>
      </c>
      <c r="M17" s="229">
        <f t="shared" si="0"/>
        <v>5.7142857142857162E-2</v>
      </c>
      <c r="N17" s="229">
        <f t="shared" si="1"/>
        <v>-0.30188679245283023</v>
      </c>
    </row>
    <row r="18" spans="1:14" x14ac:dyDescent="0.2">
      <c r="A18" s="232" t="s">
        <v>147</v>
      </c>
      <c r="B18" s="233">
        <v>21442</v>
      </c>
      <c r="C18" s="233">
        <v>21424</v>
      </c>
      <c r="D18" s="233">
        <v>18068</v>
      </c>
      <c r="E18" s="233">
        <v>15406</v>
      </c>
      <c r="F18" s="233">
        <v>12459</v>
      </c>
      <c r="G18" s="233">
        <v>13640</v>
      </c>
      <c r="H18" s="233">
        <v>10702</v>
      </c>
      <c r="I18" s="233">
        <v>9226</v>
      </c>
      <c r="J18" s="233">
        <v>9792</v>
      </c>
      <c r="K18" s="233">
        <v>7598</v>
      </c>
      <c r="L18" s="233">
        <v>8667</v>
      </c>
      <c r="M18" s="234">
        <f t="shared" si="0"/>
        <v>-0.59579330286353893</v>
      </c>
      <c r="N18" s="234">
        <f t="shared" si="1"/>
        <v>0.14069491971571457</v>
      </c>
    </row>
    <row r="19" spans="1:14" x14ac:dyDescent="0.2">
      <c r="A19" s="224" t="s">
        <v>148</v>
      </c>
      <c r="B19" s="225">
        <v>21512</v>
      </c>
      <c r="C19" s="225">
        <v>21496</v>
      </c>
      <c r="D19" s="225">
        <v>18103</v>
      </c>
      <c r="E19" s="225">
        <v>15463</v>
      </c>
      <c r="F19" s="225">
        <v>12515</v>
      </c>
      <c r="G19" s="225">
        <v>13736</v>
      </c>
      <c r="H19" s="225">
        <v>10756</v>
      </c>
      <c r="I19" s="225">
        <v>9290</v>
      </c>
      <c r="J19" s="225">
        <v>9869</v>
      </c>
      <c r="K19" s="225">
        <v>7704</v>
      </c>
      <c r="L19" s="225">
        <v>8741</v>
      </c>
      <c r="M19" s="235">
        <f t="shared" si="0"/>
        <v>-0.59366865005578284</v>
      </c>
      <c r="N19" s="235">
        <f t="shared" si="1"/>
        <v>0.13460539979231578</v>
      </c>
    </row>
    <row r="20" spans="1:14" x14ac:dyDescent="0.2">
      <c r="A20" s="227" t="s">
        <v>149</v>
      </c>
      <c r="B20" s="228">
        <v>1303</v>
      </c>
      <c r="C20" s="228">
        <v>1112</v>
      </c>
      <c r="D20" s="228">
        <v>1009</v>
      </c>
      <c r="E20" s="228">
        <v>793</v>
      </c>
      <c r="F20" s="228">
        <v>653</v>
      </c>
      <c r="G20" s="228">
        <v>767</v>
      </c>
      <c r="H20" s="228">
        <v>756</v>
      </c>
      <c r="I20" s="228">
        <v>989</v>
      </c>
      <c r="J20" s="228">
        <v>1110</v>
      </c>
      <c r="K20" s="228">
        <v>1078</v>
      </c>
      <c r="L20" s="228">
        <v>1010</v>
      </c>
      <c r="M20" s="229">
        <f t="shared" si="0"/>
        <v>-0.22486569455103611</v>
      </c>
      <c r="N20" s="229">
        <f t="shared" si="1"/>
        <v>-6.307977736549164E-2</v>
      </c>
    </row>
    <row r="21" spans="1:14" x14ac:dyDescent="0.2">
      <c r="A21" s="100" t="s">
        <v>150</v>
      </c>
      <c r="B21" s="230">
        <v>932</v>
      </c>
      <c r="C21" s="230">
        <v>1045</v>
      </c>
      <c r="D21" s="230">
        <v>944</v>
      </c>
      <c r="E21" s="230">
        <v>823</v>
      </c>
      <c r="F21" s="230">
        <v>693</v>
      </c>
      <c r="G21" s="230">
        <v>529</v>
      </c>
      <c r="H21" s="230">
        <v>490</v>
      </c>
      <c r="I21" s="230">
        <v>650</v>
      </c>
      <c r="J21" s="230">
        <v>701</v>
      </c>
      <c r="K21" s="230">
        <v>855</v>
      </c>
      <c r="L21" s="230">
        <v>976</v>
      </c>
      <c r="M21" s="231">
        <f t="shared" si="0"/>
        <v>4.7210300429184615E-2</v>
      </c>
      <c r="N21" s="231">
        <f t="shared" si="1"/>
        <v>0.14152046783625738</v>
      </c>
    </row>
    <row r="22" spans="1:14" x14ac:dyDescent="0.2">
      <c r="A22" s="232" t="s">
        <v>151</v>
      </c>
      <c r="B22" s="233">
        <v>3660</v>
      </c>
      <c r="C22" s="233">
        <v>2674</v>
      </c>
      <c r="D22" s="233">
        <v>1877</v>
      </c>
      <c r="E22" s="233">
        <v>1692</v>
      </c>
      <c r="F22" s="233">
        <v>1567</v>
      </c>
      <c r="G22" s="233">
        <v>1518</v>
      </c>
      <c r="H22" s="233">
        <v>1360</v>
      </c>
      <c r="I22" s="233">
        <v>1311</v>
      </c>
      <c r="J22" s="233">
        <v>1733</v>
      </c>
      <c r="K22" s="233">
        <v>1950</v>
      </c>
      <c r="L22" s="233">
        <v>1749</v>
      </c>
      <c r="M22" s="234">
        <f t="shared" si="0"/>
        <v>-0.52213114754098355</v>
      </c>
      <c r="N22" s="234">
        <f t="shared" si="1"/>
        <v>-0.10307692307692307</v>
      </c>
    </row>
    <row r="23" spans="1:14" x14ac:dyDescent="0.2">
      <c r="A23" s="224" t="s">
        <v>152</v>
      </c>
      <c r="B23" s="225">
        <v>5895</v>
      </c>
      <c r="C23" s="225">
        <v>4831</v>
      </c>
      <c r="D23" s="225">
        <v>3830</v>
      </c>
      <c r="E23" s="225">
        <v>3308</v>
      </c>
      <c r="F23" s="225">
        <v>2913</v>
      </c>
      <c r="G23" s="225">
        <v>2814</v>
      </c>
      <c r="H23" s="225">
        <v>2606</v>
      </c>
      <c r="I23" s="225">
        <v>2950</v>
      </c>
      <c r="J23" s="225">
        <v>3544</v>
      </c>
      <c r="K23" s="225">
        <v>3883</v>
      </c>
      <c r="L23" s="225">
        <v>3735</v>
      </c>
      <c r="M23" s="235">
        <f t="shared" si="0"/>
        <v>-0.36641221374045807</v>
      </c>
      <c r="N23" s="235">
        <f t="shared" si="1"/>
        <v>-3.8114859644604704E-2</v>
      </c>
    </row>
    <row r="24" spans="1:14" x14ac:dyDescent="0.2">
      <c r="A24" s="227" t="s">
        <v>153</v>
      </c>
      <c r="B24" s="228">
        <v>1076</v>
      </c>
      <c r="C24" s="228">
        <v>1156</v>
      </c>
      <c r="D24" s="228">
        <v>913</v>
      </c>
      <c r="E24" s="228">
        <v>882</v>
      </c>
      <c r="F24" s="228">
        <v>845</v>
      </c>
      <c r="G24" s="228">
        <v>786</v>
      </c>
      <c r="H24" s="228">
        <v>649</v>
      </c>
      <c r="I24" s="228">
        <v>839</v>
      </c>
      <c r="J24" s="228">
        <v>1108</v>
      </c>
      <c r="K24" s="228">
        <v>1057</v>
      </c>
      <c r="L24" s="228">
        <v>923</v>
      </c>
      <c r="M24" s="229">
        <f t="shared" si="0"/>
        <v>-0.14219330855018586</v>
      </c>
      <c r="N24" s="229">
        <f t="shared" si="1"/>
        <v>-0.12677388836329229</v>
      </c>
    </row>
    <row r="25" spans="1:14" x14ac:dyDescent="0.2">
      <c r="A25" s="100" t="s">
        <v>154</v>
      </c>
      <c r="B25" s="230">
        <v>693</v>
      </c>
      <c r="C25" s="230">
        <v>580</v>
      </c>
      <c r="D25" s="230">
        <v>614</v>
      </c>
      <c r="E25" s="230">
        <v>516</v>
      </c>
      <c r="F25" s="230">
        <v>584</v>
      </c>
      <c r="G25" s="230">
        <v>608</v>
      </c>
      <c r="H25" s="230">
        <v>482</v>
      </c>
      <c r="I25" s="230">
        <v>445</v>
      </c>
      <c r="J25" s="230">
        <v>484</v>
      </c>
      <c r="K25" s="230">
        <v>631</v>
      </c>
      <c r="L25" s="230">
        <v>684</v>
      </c>
      <c r="M25" s="231">
        <f t="shared" si="0"/>
        <v>-1.2987012987012991E-2</v>
      </c>
      <c r="N25" s="231">
        <f t="shared" si="1"/>
        <v>8.3993660855784524E-2</v>
      </c>
    </row>
    <row r="26" spans="1:14" x14ac:dyDescent="0.2">
      <c r="A26" s="100" t="s">
        <v>155</v>
      </c>
      <c r="B26" s="230">
        <v>4761</v>
      </c>
      <c r="C26" s="230">
        <v>3661</v>
      </c>
      <c r="D26" s="230">
        <v>3002</v>
      </c>
      <c r="E26" s="230">
        <v>2583</v>
      </c>
      <c r="F26" s="230">
        <v>2736</v>
      </c>
      <c r="G26" s="230">
        <v>2364</v>
      </c>
      <c r="H26" s="230">
        <v>2065</v>
      </c>
      <c r="I26" s="230">
        <v>2856</v>
      </c>
      <c r="J26" s="230">
        <v>4454</v>
      </c>
      <c r="K26" s="230">
        <v>4246</v>
      </c>
      <c r="L26" s="230">
        <v>3716</v>
      </c>
      <c r="M26" s="231">
        <f t="shared" si="0"/>
        <v>-0.21949170342365054</v>
      </c>
      <c r="N26" s="231">
        <f t="shared" si="1"/>
        <v>-0.12482336316533205</v>
      </c>
    </row>
    <row r="27" spans="1:14" x14ac:dyDescent="0.2">
      <c r="A27" s="100" t="s">
        <v>156</v>
      </c>
      <c r="B27" s="230">
        <v>2363</v>
      </c>
      <c r="C27" s="230">
        <v>3835</v>
      </c>
      <c r="D27" s="230">
        <v>3268</v>
      </c>
      <c r="E27" s="230">
        <v>2977</v>
      </c>
      <c r="F27" s="230">
        <v>2939</v>
      </c>
      <c r="G27" s="230">
        <v>1342</v>
      </c>
      <c r="H27" s="230">
        <v>1273</v>
      </c>
      <c r="I27" s="230">
        <v>1639</v>
      </c>
      <c r="J27" s="230">
        <v>799</v>
      </c>
      <c r="K27" s="230">
        <v>1142</v>
      </c>
      <c r="L27" s="230">
        <v>1369</v>
      </c>
      <c r="M27" s="231">
        <f t="shared" si="0"/>
        <v>-0.42065171392297929</v>
      </c>
      <c r="N27" s="231">
        <f t="shared" si="1"/>
        <v>0.19877408056042034</v>
      </c>
    </row>
    <row r="28" spans="1:14" x14ac:dyDescent="0.2">
      <c r="A28" s="232" t="s">
        <v>157</v>
      </c>
      <c r="B28" s="233">
        <v>3552</v>
      </c>
      <c r="C28" s="233">
        <v>2389</v>
      </c>
      <c r="D28" s="233">
        <v>2054</v>
      </c>
      <c r="E28" s="233">
        <v>1888</v>
      </c>
      <c r="F28" s="233">
        <v>1796</v>
      </c>
      <c r="G28" s="233">
        <v>1569</v>
      </c>
      <c r="H28" s="233">
        <v>1224</v>
      </c>
      <c r="I28" s="233">
        <v>1049</v>
      </c>
      <c r="J28" s="233">
        <v>1205</v>
      </c>
      <c r="K28" s="233">
        <v>1318</v>
      </c>
      <c r="L28" s="233">
        <v>1314</v>
      </c>
      <c r="M28" s="234">
        <f t="shared" si="0"/>
        <v>-0.63006756756756754</v>
      </c>
      <c r="N28" s="234">
        <f t="shared" si="1"/>
        <v>-3.0349013657056112E-3</v>
      </c>
    </row>
    <row r="29" spans="1:14" x14ac:dyDescent="0.2">
      <c r="A29" s="224" t="s">
        <v>158</v>
      </c>
      <c r="B29" s="225">
        <v>12445</v>
      </c>
      <c r="C29" s="225">
        <v>11621</v>
      </c>
      <c r="D29" s="225">
        <v>9851</v>
      </c>
      <c r="E29" s="225">
        <v>8846</v>
      </c>
      <c r="F29" s="225">
        <v>8900</v>
      </c>
      <c r="G29" s="225">
        <v>6669</v>
      </c>
      <c r="H29" s="225">
        <v>5693</v>
      </c>
      <c r="I29" s="225">
        <v>6828</v>
      </c>
      <c r="J29" s="225">
        <v>8050</v>
      </c>
      <c r="K29" s="225">
        <v>8394</v>
      </c>
      <c r="L29" s="225">
        <v>8006</v>
      </c>
      <c r="M29" s="235">
        <f t="shared" si="0"/>
        <v>-0.35668943350743265</v>
      </c>
      <c r="N29" s="235">
        <f t="shared" si="1"/>
        <v>-4.6223492971169899E-2</v>
      </c>
    </row>
    <row r="30" spans="1:14" x14ac:dyDescent="0.2">
      <c r="A30" s="227" t="s">
        <v>159</v>
      </c>
      <c r="B30" s="228">
        <v>3453</v>
      </c>
      <c r="C30" s="228">
        <v>2416</v>
      </c>
      <c r="D30" s="228">
        <v>1624</v>
      </c>
      <c r="E30" s="228">
        <v>1806</v>
      </c>
      <c r="F30" s="228">
        <v>1740</v>
      </c>
      <c r="G30" s="228">
        <v>1884</v>
      </c>
      <c r="H30" s="228">
        <v>1468</v>
      </c>
      <c r="I30" s="228">
        <v>1500</v>
      </c>
      <c r="J30" s="228">
        <v>1606</v>
      </c>
      <c r="K30" s="228">
        <v>1691</v>
      </c>
      <c r="L30" s="228">
        <v>1613</v>
      </c>
      <c r="M30" s="229">
        <f>L30/B30-1</f>
        <v>-0.53286996814364329</v>
      </c>
      <c r="N30" s="229">
        <f t="shared" si="1"/>
        <v>-4.612655233589591E-2</v>
      </c>
    </row>
    <row r="31" spans="1:14" x14ac:dyDescent="0.2">
      <c r="A31" s="100" t="s">
        <v>160</v>
      </c>
      <c r="B31" s="230">
        <v>2820</v>
      </c>
      <c r="C31" s="230">
        <v>2538</v>
      </c>
      <c r="D31" s="230">
        <v>2669</v>
      </c>
      <c r="E31" s="230">
        <v>2439</v>
      </c>
      <c r="F31" s="230">
        <v>2260</v>
      </c>
      <c r="G31" s="230">
        <v>1792</v>
      </c>
      <c r="H31" s="230">
        <v>1513</v>
      </c>
      <c r="I31" s="230">
        <v>1374</v>
      </c>
      <c r="J31" s="230">
        <v>1568</v>
      </c>
      <c r="K31" s="230">
        <v>1577</v>
      </c>
      <c r="L31" s="230">
        <v>1695</v>
      </c>
      <c r="M31" s="231">
        <f t="shared" si="0"/>
        <v>-0.39893617021276595</v>
      </c>
      <c r="N31" s="231">
        <f t="shared" si="1"/>
        <v>7.4825618262523763E-2</v>
      </c>
    </row>
    <row r="32" spans="1:14" x14ac:dyDescent="0.2">
      <c r="A32" s="100" t="s">
        <v>161</v>
      </c>
      <c r="B32" s="230">
        <v>1475</v>
      </c>
      <c r="C32" s="230">
        <v>1047</v>
      </c>
      <c r="D32" s="230">
        <v>816</v>
      </c>
      <c r="E32" s="230">
        <v>705</v>
      </c>
      <c r="F32" s="230">
        <v>673</v>
      </c>
      <c r="G32" s="230">
        <v>713</v>
      </c>
      <c r="H32" s="230">
        <v>738</v>
      </c>
      <c r="I32" s="230">
        <v>612</v>
      </c>
      <c r="J32" s="230">
        <v>786</v>
      </c>
      <c r="K32" s="230">
        <v>914</v>
      </c>
      <c r="L32" s="230">
        <v>917</v>
      </c>
      <c r="M32" s="231">
        <f t="shared" si="0"/>
        <v>-0.37830508474576274</v>
      </c>
      <c r="N32" s="231">
        <f t="shared" si="1"/>
        <v>3.2822757111596879E-3</v>
      </c>
    </row>
    <row r="33" spans="1:14" x14ac:dyDescent="0.2">
      <c r="A33" s="100" t="s">
        <v>162</v>
      </c>
      <c r="B33" s="230">
        <v>2634</v>
      </c>
      <c r="C33" s="230">
        <v>2164</v>
      </c>
      <c r="D33" s="230">
        <v>1803</v>
      </c>
      <c r="E33" s="230">
        <v>1675</v>
      </c>
      <c r="F33" s="230">
        <v>1591</v>
      </c>
      <c r="G33" s="230">
        <v>1857</v>
      </c>
      <c r="H33" s="230">
        <v>1629</v>
      </c>
      <c r="I33" s="230">
        <v>2208</v>
      </c>
      <c r="J33" s="230">
        <v>1678</v>
      </c>
      <c r="K33" s="230">
        <v>1865</v>
      </c>
      <c r="L33" s="230">
        <v>1895</v>
      </c>
      <c r="M33" s="231">
        <f t="shared" si="0"/>
        <v>-0.28056188306757779</v>
      </c>
      <c r="N33" s="231">
        <f t="shared" si="1"/>
        <v>1.6085790884718509E-2</v>
      </c>
    </row>
    <row r="34" spans="1:14" x14ac:dyDescent="0.2">
      <c r="A34" s="232" t="s">
        <v>163</v>
      </c>
      <c r="B34" s="233">
        <v>3475</v>
      </c>
      <c r="C34" s="233">
        <v>3135</v>
      </c>
      <c r="D34" s="233">
        <v>2962</v>
      </c>
      <c r="E34" s="233">
        <v>3155</v>
      </c>
      <c r="F34" s="233">
        <v>3327</v>
      </c>
      <c r="G34" s="233">
        <v>3308</v>
      </c>
      <c r="H34" s="233">
        <v>2793</v>
      </c>
      <c r="I34" s="233">
        <v>2805</v>
      </c>
      <c r="J34" s="233">
        <v>3505</v>
      </c>
      <c r="K34" s="233">
        <v>3766</v>
      </c>
      <c r="L34" s="233">
        <v>3635</v>
      </c>
      <c r="M34" s="234">
        <f t="shared" si="0"/>
        <v>4.6043165467625879E-2</v>
      </c>
      <c r="N34" s="234">
        <f t="shared" si="1"/>
        <v>-3.4784917684545946E-2</v>
      </c>
    </row>
    <row r="35" spans="1:14" x14ac:dyDescent="0.2">
      <c r="A35" s="224" t="s">
        <v>164</v>
      </c>
      <c r="B35" s="225">
        <v>13857</v>
      </c>
      <c r="C35" s="225">
        <v>11300</v>
      </c>
      <c r="D35" s="225">
        <v>9874</v>
      </c>
      <c r="E35" s="225">
        <v>9780</v>
      </c>
      <c r="F35" s="225">
        <v>9591</v>
      </c>
      <c r="G35" s="225">
        <v>9554</v>
      </c>
      <c r="H35" s="225">
        <v>8141</v>
      </c>
      <c r="I35" s="225">
        <v>8499</v>
      </c>
      <c r="J35" s="225">
        <v>9143</v>
      </c>
      <c r="K35" s="225">
        <v>9813</v>
      </c>
      <c r="L35" s="225">
        <v>9755</v>
      </c>
      <c r="M35" s="235">
        <f t="shared" si="0"/>
        <v>-0.29602367034711696</v>
      </c>
      <c r="N35" s="235">
        <f t="shared" si="1"/>
        <v>-5.9105268521348897E-3</v>
      </c>
    </row>
    <row r="36" spans="1:14" x14ac:dyDescent="0.2">
      <c r="A36" s="227" t="s">
        <v>218</v>
      </c>
      <c r="B36" s="228">
        <v>2636</v>
      </c>
      <c r="C36" s="228">
        <v>2241</v>
      </c>
      <c r="D36" s="228">
        <v>1331</v>
      </c>
      <c r="E36" s="228">
        <v>1279</v>
      </c>
      <c r="F36" s="228">
        <v>1205</v>
      </c>
      <c r="G36" s="228">
        <v>1226</v>
      </c>
      <c r="H36" s="228">
        <v>889</v>
      </c>
      <c r="I36" s="228">
        <v>901</v>
      </c>
      <c r="J36" s="228">
        <v>859</v>
      </c>
      <c r="K36" s="228">
        <v>1113</v>
      </c>
      <c r="L36" s="228">
        <v>911</v>
      </c>
      <c r="M36" s="229">
        <f t="shared" ref="M36:M56" si="2">L36/B36-1</f>
        <v>-0.65440060698027314</v>
      </c>
      <c r="N36" s="229">
        <f t="shared" ref="N36:N56" si="3">L36/K36-1</f>
        <v>-0.18149146451033249</v>
      </c>
    </row>
    <row r="37" spans="1:14" x14ac:dyDescent="0.2">
      <c r="A37" s="100" t="s">
        <v>219</v>
      </c>
      <c r="B37" s="230">
        <v>1183</v>
      </c>
      <c r="C37" s="230">
        <v>1025</v>
      </c>
      <c r="D37" s="230">
        <v>744</v>
      </c>
      <c r="E37" s="230">
        <v>795</v>
      </c>
      <c r="F37" s="230">
        <v>788</v>
      </c>
      <c r="G37" s="230">
        <v>900</v>
      </c>
      <c r="H37" s="230">
        <v>916</v>
      </c>
      <c r="I37" s="230">
        <v>906</v>
      </c>
      <c r="J37" s="230">
        <v>955</v>
      </c>
      <c r="K37" s="230">
        <v>1014</v>
      </c>
      <c r="L37" s="230">
        <v>1143</v>
      </c>
      <c r="M37" s="231">
        <f t="shared" si="2"/>
        <v>-3.3812341504649179E-2</v>
      </c>
      <c r="N37" s="231">
        <f t="shared" si="3"/>
        <v>0.1272189349112427</v>
      </c>
    </row>
    <row r="38" spans="1:14" x14ac:dyDescent="0.2">
      <c r="A38" s="100" t="s">
        <v>167</v>
      </c>
      <c r="B38" s="230">
        <v>640</v>
      </c>
      <c r="C38" s="230">
        <v>598</v>
      </c>
      <c r="D38" s="230">
        <v>319</v>
      </c>
      <c r="E38" s="230">
        <v>393</v>
      </c>
      <c r="F38" s="230">
        <v>420</v>
      </c>
      <c r="G38" s="230">
        <v>412</v>
      </c>
      <c r="H38" s="230">
        <v>335</v>
      </c>
      <c r="I38" s="230">
        <v>396</v>
      </c>
      <c r="J38" s="230">
        <v>368</v>
      </c>
      <c r="K38" s="230">
        <v>315</v>
      </c>
      <c r="L38" s="230">
        <v>248</v>
      </c>
      <c r="M38" s="231">
        <f t="shared" si="2"/>
        <v>-0.61250000000000004</v>
      </c>
      <c r="N38" s="231">
        <f t="shared" si="3"/>
        <v>-0.21269841269841272</v>
      </c>
    </row>
    <row r="39" spans="1:14" x14ac:dyDescent="0.2">
      <c r="A39" s="100" t="s">
        <v>168</v>
      </c>
      <c r="B39" s="230">
        <v>485</v>
      </c>
      <c r="C39" s="230">
        <v>533</v>
      </c>
      <c r="D39" s="230">
        <v>621</v>
      </c>
      <c r="E39" s="230">
        <v>564</v>
      </c>
      <c r="F39" s="230">
        <v>444</v>
      </c>
      <c r="G39" s="230">
        <v>508</v>
      </c>
      <c r="H39" s="230">
        <v>470</v>
      </c>
      <c r="I39" s="230">
        <v>367</v>
      </c>
      <c r="J39" s="230">
        <v>479</v>
      </c>
      <c r="K39" s="230">
        <v>499</v>
      </c>
      <c r="L39" s="230">
        <v>517</v>
      </c>
      <c r="M39" s="231">
        <f t="shared" si="2"/>
        <v>6.5979381443298957E-2</v>
      </c>
      <c r="N39" s="231">
        <f t="shared" si="3"/>
        <v>3.607214428857719E-2</v>
      </c>
    </row>
    <row r="40" spans="1:14" x14ac:dyDescent="0.2">
      <c r="A40" s="232" t="s">
        <v>169</v>
      </c>
      <c r="B40" s="233">
        <v>542</v>
      </c>
      <c r="C40" s="233">
        <v>763</v>
      </c>
      <c r="D40" s="233">
        <v>685</v>
      </c>
      <c r="E40" s="233">
        <v>493</v>
      </c>
      <c r="F40" s="233">
        <v>802</v>
      </c>
      <c r="G40" s="233">
        <v>638</v>
      </c>
      <c r="H40" s="233">
        <v>506</v>
      </c>
      <c r="I40" s="233">
        <v>523</v>
      </c>
      <c r="J40" s="233">
        <v>658</v>
      </c>
      <c r="K40" s="233">
        <v>623</v>
      </c>
      <c r="L40" s="233">
        <v>618</v>
      </c>
      <c r="M40" s="234">
        <f t="shared" si="2"/>
        <v>0.14022140221402224</v>
      </c>
      <c r="N40" s="234">
        <f t="shared" si="3"/>
        <v>-8.0256821829856051E-3</v>
      </c>
    </row>
    <row r="41" spans="1:14" x14ac:dyDescent="0.2">
      <c r="A41" s="224" t="s">
        <v>170</v>
      </c>
      <c r="B41" s="225">
        <v>5486</v>
      </c>
      <c r="C41" s="225">
        <v>5160</v>
      </c>
      <c r="D41" s="225">
        <v>3700</v>
      </c>
      <c r="E41" s="225">
        <v>3524</v>
      </c>
      <c r="F41" s="225">
        <v>3659</v>
      </c>
      <c r="G41" s="225">
        <v>3684</v>
      </c>
      <c r="H41" s="225">
        <v>3116</v>
      </c>
      <c r="I41" s="225">
        <v>3093</v>
      </c>
      <c r="J41" s="225">
        <v>3319</v>
      </c>
      <c r="K41" s="225">
        <v>3564</v>
      </c>
      <c r="L41" s="225">
        <v>3437</v>
      </c>
      <c r="M41" s="235">
        <f t="shared" si="2"/>
        <v>-0.37349617207437114</v>
      </c>
      <c r="N41" s="235">
        <f t="shared" si="3"/>
        <v>-3.5634118967452277E-2</v>
      </c>
    </row>
    <row r="42" spans="1:14" x14ac:dyDescent="0.2">
      <c r="A42" s="227" t="s">
        <v>171</v>
      </c>
      <c r="B42" s="228">
        <v>564</v>
      </c>
      <c r="C42" s="228">
        <v>478</v>
      </c>
      <c r="D42" s="228">
        <v>325</v>
      </c>
      <c r="E42" s="228">
        <v>248</v>
      </c>
      <c r="F42" s="228">
        <v>367</v>
      </c>
      <c r="G42" s="228">
        <v>325</v>
      </c>
      <c r="H42" s="228">
        <v>242</v>
      </c>
      <c r="I42" s="228">
        <v>216</v>
      </c>
      <c r="J42" s="228">
        <v>310</v>
      </c>
      <c r="K42" s="228">
        <v>363</v>
      </c>
      <c r="L42" s="228">
        <v>394</v>
      </c>
      <c r="M42" s="229">
        <f t="shared" si="2"/>
        <v>-0.3014184397163121</v>
      </c>
      <c r="N42" s="229">
        <f t="shared" si="3"/>
        <v>8.5399449035812758E-2</v>
      </c>
    </row>
    <row r="43" spans="1:14" x14ac:dyDescent="0.2">
      <c r="A43" s="100" t="s">
        <v>172</v>
      </c>
      <c r="B43" s="230">
        <v>932</v>
      </c>
      <c r="C43" s="230">
        <v>667</v>
      </c>
      <c r="D43" s="230">
        <v>525</v>
      </c>
      <c r="E43" s="230">
        <v>521</v>
      </c>
      <c r="F43" s="230">
        <v>479</v>
      </c>
      <c r="G43" s="230">
        <v>409</v>
      </c>
      <c r="H43" s="230">
        <v>516</v>
      </c>
      <c r="I43" s="230">
        <v>404</v>
      </c>
      <c r="J43" s="230">
        <v>449</v>
      </c>
      <c r="K43" s="230">
        <v>485</v>
      </c>
      <c r="L43" s="230">
        <v>606</v>
      </c>
      <c r="M43" s="231">
        <f t="shared" si="2"/>
        <v>-0.34978540772532185</v>
      </c>
      <c r="N43" s="231">
        <f t="shared" si="3"/>
        <v>0.24948453608247423</v>
      </c>
    </row>
    <row r="44" spans="1:14" x14ac:dyDescent="0.2">
      <c r="A44" s="100" t="s">
        <v>173</v>
      </c>
      <c r="B44" s="230">
        <v>1326</v>
      </c>
      <c r="C44" s="230">
        <v>1448</v>
      </c>
      <c r="D44" s="230">
        <v>1113</v>
      </c>
      <c r="E44" s="230">
        <v>776</v>
      </c>
      <c r="F44" s="230">
        <v>608</v>
      </c>
      <c r="G44" s="230">
        <v>912</v>
      </c>
      <c r="H44" s="230">
        <v>697</v>
      </c>
      <c r="I44" s="230">
        <v>560</v>
      </c>
      <c r="J44" s="230">
        <v>545</v>
      </c>
      <c r="K44" s="230">
        <v>597</v>
      </c>
      <c r="L44" s="230">
        <v>595</v>
      </c>
      <c r="M44" s="231">
        <f t="shared" si="2"/>
        <v>-0.55128205128205132</v>
      </c>
      <c r="N44" s="231">
        <f t="shared" si="3"/>
        <v>-3.3500837520937798E-3</v>
      </c>
    </row>
    <row r="45" spans="1:14" x14ac:dyDescent="0.2">
      <c r="A45" s="232" t="s">
        <v>174</v>
      </c>
      <c r="B45" s="233">
        <v>2487</v>
      </c>
      <c r="C45" s="233">
        <v>2530</v>
      </c>
      <c r="D45" s="233">
        <v>2122</v>
      </c>
      <c r="E45" s="233">
        <v>1458</v>
      </c>
      <c r="F45" s="233">
        <v>1625</v>
      </c>
      <c r="G45" s="233">
        <v>1527</v>
      </c>
      <c r="H45" s="233">
        <v>1157</v>
      </c>
      <c r="I45" s="233">
        <v>1072</v>
      </c>
      <c r="J45" s="233">
        <v>1184</v>
      </c>
      <c r="K45" s="233">
        <v>1315</v>
      </c>
      <c r="L45" s="233">
        <v>1108</v>
      </c>
      <c r="M45" s="234">
        <f t="shared" si="2"/>
        <v>-0.55448331322878963</v>
      </c>
      <c r="N45" s="234">
        <f t="shared" si="3"/>
        <v>-0.15741444866920151</v>
      </c>
    </row>
    <row r="46" spans="1:14" x14ac:dyDescent="0.2">
      <c r="A46" s="224" t="s">
        <v>128</v>
      </c>
      <c r="B46" s="225">
        <v>5309</v>
      </c>
      <c r="C46" s="225">
        <v>5123</v>
      </c>
      <c r="D46" s="225">
        <v>4085</v>
      </c>
      <c r="E46" s="225">
        <v>3003</v>
      </c>
      <c r="F46" s="225">
        <v>3079</v>
      </c>
      <c r="G46" s="225">
        <v>3173</v>
      </c>
      <c r="H46" s="225">
        <v>2612</v>
      </c>
      <c r="I46" s="225">
        <v>2252</v>
      </c>
      <c r="J46" s="225">
        <v>2488</v>
      </c>
      <c r="K46" s="225">
        <v>2760</v>
      </c>
      <c r="L46" s="225">
        <v>2703</v>
      </c>
      <c r="M46" s="235">
        <f t="shared" si="2"/>
        <v>-0.49086456959879454</v>
      </c>
      <c r="N46" s="235">
        <f t="shared" si="3"/>
        <v>-2.0652173913043526E-2</v>
      </c>
    </row>
    <row r="47" spans="1:14" x14ac:dyDescent="0.2">
      <c r="A47" s="227" t="s">
        <v>175</v>
      </c>
      <c r="B47" s="228">
        <v>1220</v>
      </c>
      <c r="C47" s="228">
        <v>1273</v>
      </c>
      <c r="D47" s="228">
        <v>1137</v>
      </c>
      <c r="E47" s="228">
        <v>945</v>
      </c>
      <c r="F47" s="228">
        <v>1008</v>
      </c>
      <c r="G47" s="228">
        <v>867</v>
      </c>
      <c r="H47" s="228">
        <v>373</v>
      </c>
      <c r="I47" s="228">
        <v>458</v>
      </c>
      <c r="J47" s="228">
        <v>534</v>
      </c>
      <c r="K47" s="228">
        <v>775</v>
      </c>
      <c r="L47" s="228">
        <v>887</v>
      </c>
      <c r="M47" s="229">
        <f t="shared" si="2"/>
        <v>-0.2729508196721312</v>
      </c>
      <c r="N47" s="229">
        <f t="shared" si="3"/>
        <v>0.14451612903225808</v>
      </c>
    </row>
    <row r="48" spans="1:14" x14ac:dyDescent="0.2">
      <c r="A48" s="100" t="s">
        <v>176</v>
      </c>
      <c r="B48" s="230">
        <v>461</v>
      </c>
      <c r="C48" s="230">
        <v>386</v>
      </c>
      <c r="D48" s="230">
        <v>456</v>
      </c>
      <c r="E48" s="230">
        <v>415</v>
      </c>
      <c r="F48" s="230">
        <v>380</v>
      </c>
      <c r="G48" s="230">
        <v>379</v>
      </c>
      <c r="H48" s="230">
        <v>424</v>
      </c>
      <c r="I48" s="230">
        <v>396</v>
      </c>
      <c r="J48" s="230">
        <v>375</v>
      </c>
      <c r="K48" s="230">
        <v>302</v>
      </c>
      <c r="L48" s="230">
        <v>265</v>
      </c>
      <c r="M48" s="231">
        <f t="shared" si="2"/>
        <v>-0.42516268980477223</v>
      </c>
      <c r="N48" s="231">
        <f t="shared" si="3"/>
        <v>-0.12251655629139069</v>
      </c>
    </row>
    <row r="49" spans="1:14" x14ac:dyDescent="0.2">
      <c r="A49" s="100" t="s">
        <v>177</v>
      </c>
      <c r="B49" s="230">
        <v>1159</v>
      </c>
      <c r="C49" s="230">
        <v>1101</v>
      </c>
      <c r="D49" s="230">
        <v>1002</v>
      </c>
      <c r="E49" s="230">
        <v>713</v>
      </c>
      <c r="F49" s="230">
        <v>733</v>
      </c>
      <c r="G49" s="230">
        <v>817</v>
      </c>
      <c r="H49" s="230">
        <v>589</v>
      </c>
      <c r="I49" s="230">
        <v>704</v>
      </c>
      <c r="J49" s="230">
        <v>787</v>
      </c>
      <c r="K49" s="230">
        <v>846</v>
      </c>
      <c r="L49" s="230">
        <v>724</v>
      </c>
      <c r="M49" s="231">
        <f t="shared" si="2"/>
        <v>-0.3753235547886109</v>
      </c>
      <c r="N49" s="231">
        <f t="shared" si="3"/>
        <v>-0.14420803782505909</v>
      </c>
    </row>
    <row r="50" spans="1:14" x14ac:dyDescent="0.2">
      <c r="A50" s="232" t="s">
        <v>129</v>
      </c>
      <c r="B50" s="233">
        <v>2947</v>
      </c>
      <c r="C50" s="233">
        <v>2974</v>
      </c>
      <c r="D50" s="233">
        <v>2698</v>
      </c>
      <c r="E50" s="233">
        <v>3928</v>
      </c>
      <c r="F50" s="233">
        <v>3220</v>
      </c>
      <c r="G50" s="233">
        <v>3099</v>
      </c>
      <c r="H50" s="233">
        <v>2524</v>
      </c>
      <c r="I50" s="233">
        <v>2532</v>
      </c>
      <c r="J50" s="233">
        <v>3097</v>
      </c>
      <c r="K50" s="233">
        <v>3815</v>
      </c>
      <c r="L50" s="233">
        <v>3950</v>
      </c>
      <c r="M50" s="234">
        <f t="shared" si="2"/>
        <v>0.3403461146929081</v>
      </c>
      <c r="N50" s="234">
        <f t="shared" si="3"/>
        <v>3.5386631716906924E-2</v>
      </c>
    </row>
    <row r="51" spans="1:14" x14ac:dyDescent="0.2">
      <c r="A51" s="224" t="s">
        <v>178</v>
      </c>
      <c r="B51" s="225">
        <v>5787</v>
      </c>
      <c r="C51" s="225">
        <v>5734</v>
      </c>
      <c r="D51" s="225">
        <v>5293</v>
      </c>
      <c r="E51" s="225">
        <v>6001</v>
      </c>
      <c r="F51" s="225">
        <v>5341</v>
      </c>
      <c r="G51" s="225">
        <v>5162</v>
      </c>
      <c r="H51" s="225">
        <v>3910</v>
      </c>
      <c r="I51" s="225">
        <v>4090</v>
      </c>
      <c r="J51" s="225">
        <v>4793</v>
      </c>
      <c r="K51" s="225">
        <v>5738</v>
      </c>
      <c r="L51" s="225">
        <v>5826</v>
      </c>
      <c r="M51" s="235">
        <f t="shared" si="2"/>
        <v>6.7392431311561474E-3</v>
      </c>
      <c r="N51" s="235">
        <f t="shared" si="3"/>
        <v>1.5336354130359053E-2</v>
      </c>
    </row>
    <row r="52" spans="1:14" x14ac:dyDescent="0.2">
      <c r="A52" s="100" t="s">
        <v>179</v>
      </c>
      <c r="B52" s="230">
        <v>1138</v>
      </c>
      <c r="C52" s="230">
        <v>896</v>
      </c>
      <c r="D52" s="230">
        <v>1060</v>
      </c>
      <c r="E52" s="230">
        <v>906</v>
      </c>
      <c r="F52" s="230">
        <v>1788</v>
      </c>
      <c r="G52" s="230">
        <v>1927</v>
      </c>
      <c r="H52" s="230">
        <v>1511</v>
      </c>
      <c r="I52" s="230">
        <v>1871</v>
      </c>
      <c r="J52" s="230">
        <v>1279</v>
      </c>
      <c r="K52" s="230">
        <v>1278</v>
      </c>
      <c r="L52" s="230">
        <v>1058</v>
      </c>
      <c r="M52" s="231">
        <f t="shared" si="2"/>
        <v>-7.0298769771529046E-2</v>
      </c>
      <c r="N52" s="231">
        <f t="shared" si="3"/>
        <v>-0.17214397496087641</v>
      </c>
    </row>
    <row r="53" spans="1:14" x14ac:dyDescent="0.2">
      <c r="A53" s="100" t="s">
        <v>180</v>
      </c>
      <c r="B53" s="230">
        <v>1366</v>
      </c>
      <c r="C53" s="230">
        <v>1368</v>
      </c>
      <c r="D53" s="230">
        <v>1211</v>
      </c>
      <c r="E53" s="230">
        <v>1054</v>
      </c>
      <c r="F53" s="230">
        <v>961</v>
      </c>
      <c r="G53" s="230">
        <v>970</v>
      </c>
      <c r="H53" s="230">
        <v>819</v>
      </c>
      <c r="I53" s="230">
        <v>747</v>
      </c>
      <c r="J53" s="230">
        <v>690</v>
      </c>
      <c r="K53" s="230">
        <v>754</v>
      </c>
      <c r="L53" s="230">
        <v>744</v>
      </c>
      <c r="M53" s="231">
        <f t="shared" si="2"/>
        <v>-0.45534407027818447</v>
      </c>
      <c r="N53" s="231">
        <f>L53/K53-1</f>
        <v>-1.3262599469496039E-2</v>
      </c>
    </row>
    <row r="54" spans="1:14" x14ac:dyDescent="0.2">
      <c r="A54" s="100" t="s">
        <v>181</v>
      </c>
      <c r="B54" s="230">
        <v>1790</v>
      </c>
      <c r="C54" s="230">
        <v>1403</v>
      </c>
      <c r="D54" s="230">
        <v>1118</v>
      </c>
      <c r="E54" s="230">
        <v>1055</v>
      </c>
      <c r="F54" s="230">
        <v>1143</v>
      </c>
      <c r="G54" s="230">
        <v>1305</v>
      </c>
      <c r="H54" s="230">
        <v>1113</v>
      </c>
      <c r="I54" s="230">
        <v>1140</v>
      </c>
      <c r="J54" s="230">
        <v>1220</v>
      </c>
      <c r="K54" s="230">
        <v>1091</v>
      </c>
      <c r="L54" s="230">
        <v>1121</v>
      </c>
      <c r="M54" s="231">
        <f t="shared" si="2"/>
        <v>-0.3737430167597765</v>
      </c>
      <c r="N54" s="231">
        <f>L54/K54-1</f>
        <v>2.7497708524289566E-2</v>
      </c>
    </row>
    <row r="55" spans="1:14" x14ac:dyDescent="0.2">
      <c r="A55" s="232" t="s">
        <v>182</v>
      </c>
      <c r="B55" s="233">
        <v>4260</v>
      </c>
      <c r="C55" s="233">
        <v>3917</v>
      </c>
      <c r="D55" s="233">
        <v>3704</v>
      </c>
      <c r="E55" s="233">
        <v>3424</v>
      </c>
      <c r="F55" s="233">
        <v>3184</v>
      </c>
      <c r="G55" s="233">
        <v>3152</v>
      </c>
      <c r="H55" s="233">
        <v>2770</v>
      </c>
      <c r="I55" s="233">
        <v>2881</v>
      </c>
      <c r="J55" s="233">
        <v>3363</v>
      </c>
      <c r="K55" s="233">
        <v>3484</v>
      </c>
      <c r="L55" s="233">
        <v>3159</v>
      </c>
      <c r="M55" s="234">
        <f t="shared" si="2"/>
        <v>-0.2584507042253521</v>
      </c>
      <c r="N55" s="234">
        <f t="shared" si="3"/>
        <v>-9.3283582089552231E-2</v>
      </c>
    </row>
    <row r="56" spans="1:14" x14ac:dyDescent="0.2">
      <c r="A56" s="224" t="s">
        <v>183</v>
      </c>
      <c r="B56" s="225">
        <v>8554</v>
      </c>
      <c r="C56" s="225">
        <v>7584</v>
      </c>
      <c r="D56" s="225">
        <v>7093</v>
      </c>
      <c r="E56" s="225">
        <v>6439</v>
      </c>
      <c r="F56" s="225">
        <v>7076</v>
      </c>
      <c r="G56" s="225">
        <v>7354</v>
      </c>
      <c r="H56" s="225">
        <v>6213</v>
      </c>
      <c r="I56" s="225">
        <v>6639</v>
      </c>
      <c r="J56" s="225">
        <v>6552</v>
      </c>
      <c r="K56" s="225">
        <v>6607</v>
      </c>
      <c r="L56" s="225">
        <v>6082</v>
      </c>
      <c r="M56" s="235">
        <f t="shared" si="2"/>
        <v>-0.28898760813654434</v>
      </c>
      <c r="N56" s="235">
        <f t="shared" si="3"/>
        <v>-7.9461177538973859E-2</v>
      </c>
    </row>
    <row r="57" spans="1:14" x14ac:dyDescent="0.2">
      <c r="A57" s="126" t="s">
        <v>185</v>
      </c>
      <c r="B57" s="236">
        <v>94077</v>
      </c>
      <c r="C57" s="236">
        <v>85872</v>
      </c>
      <c r="D57" s="236">
        <v>73043</v>
      </c>
      <c r="E57" s="236">
        <v>66460</v>
      </c>
      <c r="F57" s="236">
        <v>62706</v>
      </c>
      <c r="G57" s="236">
        <v>62443</v>
      </c>
      <c r="H57" s="288">
        <v>51067</v>
      </c>
      <c r="I57" s="288">
        <v>52994</v>
      </c>
      <c r="J57" s="288">
        <v>58913</v>
      </c>
      <c r="K57" s="288">
        <v>59199</v>
      </c>
      <c r="L57" s="236">
        <v>58298</v>
      </c>
      <c r="M57" s="237">
        <f t="shared" ref="M57" si="4">L57/B57-1</f>
        <v>-0.38031612402606374</v>
      </c>
      <c r="N57" s="237">
        <f t="shared" ref="N57" si="5">L57/K57-1</f>
        <v>-1.5219851686683938E-2</v>
      </c>
    </row>
    <row r="59" spans="1:14" x14ac:dyDescent="0.2">
      <c r="F59" s="239"/>
      <c r="G59" s="239"/>
      <c r="H59" s="239"/>
      <c r="I59" s="239"/>
      <c r="J59" s="239"/>
      <c r="K59" s="239"/>
      <c r="L59" s="239"/>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9"/>
  <sheetViews>
    <sheetView workbookViewId="0"/>
  </sheetViews>
  <sheetFormatPr defaultColWidth="9.33203125" defaultRowHeight="15" x14ac:dyDescent="0.2"/>
  <cols>
    <col min="1" max="1" width="25.21875" style="13" customWidth="1"/>
    <col min="2" max="11" width="6.6640625" style="13" customWidth="1"/>
    <col min="12" max="12" width="11.6640625" style="13" customWidth="1"/>
    <col min="13" max="16384" width="9.33203125" style="13"/>
  </cols>
  <sheetData>
    <row r="1" spans="1:12" ht="15.75" x14ac:dyDescent="0.2">
      <c r="A1" s="253" t="s">
        <v>220</v>
      </c>
    </row>
    <row r="2" spans="1:12" x14ac:dyDescent="0.2">
      <c r="A2" s="13" t="s">
        <v>78</v>
      </c>
    </row>
    <row r="3" spans="1:12" x14ac:dyDescent="0.2">
      <c r="A3" s="19" t="s">
        <v>187</v>
      </c>
    </row>
    <row r="4" spans="1:12" ht="51" x14ac:dyDescent="0.2">
      <c r="A4" s="25" t="s">
        <v>221</v>
      </c>
      <c r="B4" s="132" t="s">
        <v>190</v>
      </c>
      <c r="C4" s="132" t="s">
        <v>191</v>
      </c>
      <c r="D4" s="22" t="s">
        <v>192</v>
      </c>
      <c r="E4" s="22" t="s">
        <v>193</v>
      </c>
      <c r="F4" s="22" t="s">
        <v>194</v>
      </c>
      <c r="G4" s="22" t="s">
        <v>195</v>
      </c>
      <c r="H4" s="22" t="s">
        <v>196</v>
      </c>
      <c r="I4" s="22" t="s">
        <v>197</v>
      </c>
      <c r="J4" s="22" t="s">
        <v>198</v>
      </c>
      <c r="K4" s="22" t="s">
        <v>199</v>
      </c>
      <c r="L4" s="15" t="s">
        <v>81</v>
      </c>
    </row>
    <row r="5" spans="1:12" x14ac:dyDescent="0.2">
      <c r="A5" s="26" t="s">
        <v>222</v>
      </c>
      <c r="B5" s="133">
        <v>10612</v>
      </c>
      <c r="C5" s="133">
        <v>8508</v>
      </c>
      <c r="D5" s="23">
        <v>7624</v>
      </c>
      <c r="E5" s="23">
        <v>7132</v>
      </c>
      <c r="F5" s="23">
        <v>6394</v>
      </c>
      <c r="G5" s="23">
        <v>4948</v>
      </c>
      <c r="H5" s="23">
        <v>5136</v>
      </c>
      <c r="I5" s="23">
        <v>5283</v>
      </c>
      <c r="J5" s="23">
        <v>5441</v>
      </c>
      <c r="K5" s="23">
        <v>5323</v>
      </c>
      <c r="L5" s="24">
        <v>-2.168718985480611E-2</v>
      </c>
    </row>
    <row r="6" spans="1:12" x14ac:dyDescent="0.2">
      <c r="A6" s="26" t="s">
        <v>223</v>
      </c>
      <c r="B6" s="133">
        <v>7513</v>
      </c>
      <c r="C6" s="133">
        <v>6841</v>
      </c>
      <c r="D6" s="23">
        <v>6522</v>
      </c>
      <c r="E6" s="23">
        <v>6659</v>
      </c>
      <c r="F6" s="23">
        <v>7297</v>
      </c>
      <c r="G6" s="23">
        <v>6160</v>
      </c>
      <c r="H6" s="23">
        <v>4862</v>
      </c>
      <c r="I6" s="23">
        <v>5304</v>
      </c>
      <c r="J6" s="23">
        <v>4469</v>
      </c>
      <c r="K6" s="23">
        <v>4581</v>
      </c>
      <c r="L6" s="24">
        <v>2.5061535019019976E-2</v>
      </c>
    </row>
    <row r="7" spans="1:12" x14ac:dyDescent="0.2">
      <c r="A7" s="26" t="s">
        <v>224</v>
      </c>
      <c r="B7" s="133">
        <v>496</v>
      </c>
      <c r="C7" s="133">
        <v>405</v>
      </c>
      <c r="D7" s="23">
        <v>320</v>
      </c>
      <c r="E7" s="23">
        <v>281</v>
      </c>
      <c r="F7" s="23">
        <v>274</v>
      </c>
      <c r="G7" s="23">
        <v>211</v>
      </c>
      <c r="H7" s="23">
        <v>162</v>
      </c>
      <c r="I7" s="23">
        <v>167</v>
      </c>
      <c r="J7" s="23">
        <v>127</v>
      </c>
      <c r="K7" s="23">
        <v>159</v>
      </c>
      <c r="L7" s="24">
        <v>0.25196850393700787</v>
      </c>
    </row>
    <row r="8" spans="1:12" x14ac:dyDescent="0.2">
      <c r="A8" s="20" t="s">
        <v>231</v>
      </c>
      <c r="B8" s="133">
        <v>6411</v>
      </c>
      <c r="C8" s="133">
        <v>3496</v>
      </c>
      <c r="D8" s="23">
        <v>2946</v>
      </c>
      <c r="E8" s="23">
        <v>2747</v>
      </c>
      <c r="F8" s="23">
        <v>2514</v>
      </c>
      <c r="G8" s="23">
        <v>2153</v>
      </c>
      <c r="H8" s="23">
        <v>1779</v>
      </c>
      <c r="I8" s="23">
        <v>2256</v>
      </c>
      <c r="J8" s="23">
        <v>2244</v>
      </c>
      <c r="K8" s="23">
        <v>2360</v>
      </c>
      <c r="L8" s="24">
        <v>5.1693404634581164E-2</v>
      </c>
    </row>
    <row r="9" spans="1:12" x14ac:dyDescent="0.2">
      <c r="A9" s="26" t="s">
        <v>225</v>
      </c>
      <c r="B9" s="133">
        <v>3054</v>
      </c>
      <c r="C9" s="133">
        <v>3068</v>
      </c>
      <c r="D9" s="23">
        <v>3705</v>
      </c>
      <c r="E9" s="23">
        <v>3923</v>
      </c>
      <c r="F9" s="23">
        <v>3988</v>
      </c>
      <c r="G9" s="23">
        <v>3390</v>
      </c>
      <c r="H9" s="23">
        <v>4022</v>
      </c>
      <c r="I9" s="23">
        <v>4331</v>
      </c>
      <c r="J9" s="23">
        <v>4112</v>
      </c>
      <c r="K9" s="23">
        <v>4352</v>
      </c>
      <c r="L9" s="24">
        <v>5.8365758754863828E-2</v>
      </c>
    </row>
    <row r="10" spans="1:12" x14ac:dyDescent="0.2">
      <c r="A10" s="26" t="s">
        <v>226</v>
      </c>
      <c r="B10" s="133">
        <v>6066</v>
      </c>
      <c r="C10" s="133">
        <v>5007</v>
      </c>
      <c r="D10" s="23">
        <v>4815</v>
      </c>
      <c r="E10" s="23">
        <v>4654</v>
      </c>
      <c r="F10" s="23">
        <v>4347</v>
      </c>
      <c r="G10" s="23">
        <v>3918</v>
      </c>
      <c r="H10" s="23">
        <v>4212</v>
      </c>
      <c r="I10" s="23">
        <v>4139</v>
      </c>
      <c r="J10" s="23">
        <v>3924</v>
      </c>
      <c r="K10" s="23">
        <v>3674</v>
      </c>
      <c r="L10" s="24">
        <v>-6.3710499490316042E-2</v>
      </c>
    </row>
    <row r="11" spans="1:12" x14ac:dyDescent="0.2">
      <c r="A11" s="26" t="s">
        <v>227</v>
      </c>
      <c r="B11" s="133">
        <v>4273</v>
      </c>
      <c r="C11" s="133">
        <v>4501</v>
      </c>
      <c r="D11" s="23">
        <v>4741</v>
      </c>
      <c r="E11" s="23">
        <v>5158</v>
      </c>
      <c r="F11" s="23">
        <v>6621</v>
      </c>
      <c r="G11" s="23">
        <v>4657</v>
      </c>
      <c r="H11" s="23">
        <v>4483</v>
      </c>
      <c r="I11" s="23">
        <v>6094</v>
      </c>
      <c r="J11" s="23">
        <v>6315</v>
      </c>
      <c r="K11" s="23">
        <v>5317</v>
      </c>
      <c r="L11" s="24">
        <v>-0.15803642121931905</v>
      </c>
    </row>
    <row r="12" spans="1:12" x14ac:dyDescent="0.2">
      <c r="A12" s="26" t="s">
        <v>228</v>
      </c>
      <c r="B12" s="133">
        <v>3633</v>
      </c>
      <c r="C12" s="133">
        <v>2813</v>
      </c>
      <c r="D12" s="23">
        <v>2454</v>
      </c>
      <c r="E12" s="23">
        <v>2129</v>
      </c>
      <c r="F12" s="23">
        <v>2187</v>
      </c>
      <c r="G12" s="23">
        <v>1979</v>
      </c>
      <c r="H12" s="23">
        <v>2809</v>
      </c>
      <c r="I12" s="23">
        <v>2888</v>
      </c>
      <c r="J12" s="23">
        <v>3225</v>
      </c>
      <c r="K12" s="23">
        <v>3809</v>
      </c>
      <c r="L12" s="24">
        <v>0.18108527131782948</v>
      </c>
    </row>
    <row r="13" spans="1:12" x14ac:dyDescent="0.2">
      <c r="A13" s="26" t="s">
        <v>229</v>
      </c>
      <c r="B13" s="133">
        <v>21969</v>
      </c>
      <c r="C13" s="133">
        <v>18926</v>
      </c>
      <c r="D13" s="23">
        <v>15650</v>
      </c>
      <c r="E13" s="23">
        <v>13197</v>
      </c>
      <c r="F13" s="23">
        <v>12247</v>
      </c>
      <c r="G13" s="23">
        <v>8106</v>
      </c>
      <c r="H13" s="23">
        <v>8434</v>
      </c>
      <c r="I13" s="23">
        <v>10441</v>
      </c>
      <c r="J13" s="23">
        <v>10710</v>
      </c>
      <c r="K13" s="23">
        <v>10151</v>
      </c>
      <c r="L13" s="24">
        <v>-5.2194211017740466E-2</v>
      </c>
    </row>
    <row r="14" spans="1:12" x14ac:dyDescent="0.2">
      <c r="A14" s="26" t="s">
        <v>230</v>
      </c>
      <c r="B14" s="133">
        <v>21845</v>
      </c>
      <c r="C14" s="133">
        <v>19478</v>
      </c>
      <c r="D14" s="23">
        <v>17683</v>
      </c>
      <c r="E14" s="23">
        <v>16826</v>
      </c>
      <c r="F14" s="23">
        <v>16574</v>
      </c>
      <c r="G14" s="23">
        <v>15545</v>
      </c>
      <c r="H14" s="23">
        <v>17095</v>
      </c>
      <c r="I14" s="23">
        <v>18010</v>
      </c>
      <c r="J14" s="23">
        <v>18632</v>
      </c>
      <c r="K14" s="23">
        <v>18523</v>
      </c>
      <c r="L14" s="24">
        <v>-5.8501502790897497E-3</v>
      </c>
    </row>
    <row r="15" spans="1:12" x14ac:dyDescent="0.2">
      <c r="A15" s="162" t="s">
        <v>204</v>
      </c>
      <c r="B15" s="195" t="s">
        <v>65</v>
      </c>
      <c r="C15" s="195" t="s">
        <v>65</v>
      </c>
      <c r="D15" s="195" t="s">
        <v>65</v>
      </c>
      <c r="E15" s="195" t="s">
        <v>65</v>
      </c>
      <c r="F15" s="195" t="s">
        <v>65</v>
      </c>
      <c r="G15" s="195" t="s">
        <v>65</v>
      </c>
      <c r="H15" s="195" t="s">
        <v>65</v>
      </c>
      <c r="I15" s="195" t="s">
        <v>65</v>
      </c>
      <c r="J15" s="195" t="s">
        <v>65</v>
      </c>
      <c r="K15" s="171">
        <v>49</v>
      </c>
      <c r="L15" s="175" t="s">
        <v>65</v>
      </c>
    </row>
    <row r="16" spans="1:12" x14ac:dyDescent="0.2">
      <c r="A16" s="196" t="s">
        <v>99</v>
      </c>
      <c r="B16" s="197">
        <v>85872</v>
      </c>
      <c r="C16" s="197">
        <v>73043</v>
      </c>
      <c r="D16" s="174">
        <v>66460</v>
      </c>
      <c r="E16" s="174">
        <v>62706</v>
      </c>
      <c r="F16" s="174">
        <v>62443</v>
      </c>
      <c r="G16" s="174">
        <v>51067</v>
      </c>
      <c r="H16" s="174">
        <v>52994</v>
      </c>
      <c r="I16" s="174">
        <v>58913</v>
      </c>
      <c r="J16" s="286">
        <v>59199</v>
      </c>
      <c r="K16" s="174">
        <v>58298</v>
      </c>
      <c r="L16" s="176">
        <v>-1.5219851686683938E-2</v>
      </c>
    </row>
    <row r="18" spans="11:11" x14ac:dyDescent="0.2">
      <c r="K18" s="264"/>
    </row>
    <row r="19" spans="11:11" x14ac:dyDescent="0.2">
      <c r="K19" s="264"/>
    </row>
  </sheetData>
  <phoneticPr fontId="2" type="noConversion"/>
  <pageMargins left="0.7" right="0.7" top="0.75" bottom="0.75" header="0.3" footer="0.3"/>
  <pageSetup paperSize="9" orientation="portrait"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A43BD4-627D-485B-9FA5-91EA8DD36517}">
  <dimension ref="A1:G27"/>
  <sheetViews>
    <sheetView workbookViewId="0"/>
  </sheetViews>
  <sheetFormatPr defaultColWidth="8.6640625" defaultRowHeight="15" x14ac:dyDescent="0.2"/>
  <cols>
    <col min="1" max="1" width="12.33203125" style="2" customWidth="1"/>
    <col min="2" max="2" width="32.33203125" style="2" customWidth="1"/>
    <col min="3" max="16384" width="8.6640625" style="2"/>
  </cols>
  <sheetData>
    <row r="1" spans="1:7" ht="15.75" x14ac:dyDescent="0.2">
      <c r="A1" s="253" t="s">
        <v>298</v>
      </c>
      <c r="B1" s="253"/>
      <c r="C1" s="265"/>
      <c r="D1" s="265"/>
      <c r="E1" s="265"/>
      <c r="F1" s="265"/>
      <c r="G1" s="265"/>
    </row>
    <row r="2" spans="1:7" x14ac:dyDescent="0.2">
      <c r="A2" s="13" t="s">
        <v>78</v>
      </c>
      <c r="B2" s="266"/>
      <c r="C2" s="265"/>
      <c r="D2" s="265"/>
      <c r="E2" s="265"/>
      <c r="F2" s="265"/>
      <c r="G2" s="265"/>
    </row>
    <row r="3" spans="1:7" ht="32.25" customHeight="1" x14ac:dyDescent="0.2">
      <c r="A3" s="124" t="s">
        <v>79</v>
      </c>
      <c r="B3" s="21" t="s">
        <v>221</v>
      </c>
      <c r="C3" s="61" t="s">
        <v>202</v>
      </c>
      <c r="D3" s="62" t="s">
        <v>203</v>
      </c>
      <c r="E3" s="62" t="s">
        <v>96</v>
      </c>
      <c r="F3" s="62" t="s">
        <v>204</v>
      </c>
      <c r="G3" s="61" t="s">
        <v>99</v>
      </c>
    </row>
    <row r="4" spans="1:7" x14ac:dyDescent="0.2">
      <c r="A4" s="20" t="s">
        <v>82</v>
      </c>
      <c r="B4" s="20" t="s">
        <v>222</v>
      </c>
      <c r="C4" s="60">
        <v>3995</v>
      </c>
      <c r="D4" s="60">
        <v>1295</v>
      </c>
      <c r="E4" s="60">
        <v>6</v>
      </c>
      <c r="F4" s="60">
        <v>27</v>
      </c>
      <c r="G4" s="60">
        <v>5323</v>
      </c>
    </row>
    <row r="5" spans="1:7" x14ac:dyDescent="0.2">
      <c r="A5" s="20" t="s">
        <v>82</v>
      </c>
      <c r="B5" s="20" t="s">
        <v>223</v>
      </c>
      <c r="C5" s="60">
        <v>4283</v>
      </c>
      <c r="D5" s="60">
        <v>282</v>
      </c>
      <c r="E5" s="60">
        <v>1</v>
      </c>
      <c r="F5" s="60">
        <v>15</v>
      </c>
      <c r="G5" s="60">
        <v>4581</v>
      </c>
    </row>
    <row r="6" spans="1:7" x14ac:dyDescent="0.2">
      <c r="A6" s="20" t="s">
        <v>82</v>
      </c>
      <c r="B6" s="20" t="s">
        <v>224</v>
      </c>
      <c r="C6" s="60">
        <v>143</v>
      </c>
      <c r="D6" s="60">
        <v>16</v>
      </c>
      <c r="E6" s="60">
        <v>0</v>
      </c>
      <c r="F6" s="60">
        <v>0</v>
      </c>
      <c r="G6" s="60">
        <v>159</v>
      </c>
    </row>
    <row r="7" spans="1:7" x14ac:dyDescent="0.2">
      <c r="A7" s="20" t="s">
        <v>82</v>
      </c>
      <c r="B7" s="20" t="s">
        <v>231</v>
      </c>
      <c r="C7" s="60">
        <v>2127</v>
      </c>
      <c r="D7" s="60">
        <v>224</v>
      </c>
      <c r="E7" s="60">
        <v>2</v>
      </c>
      <c r="F7" s="60">
        <v>7</v>
      </c>
      <c r="G7" s="60">
        <v>2360</v>
      </c>
    </row>
    <row r="8" spans="1:7" x14ac:dyDescent="0.2">
      <c r="A8" s="20" t="s">
        <v>82</v>
      </c>
      <c r="B8" s="20" t="s">
        <v>225</v>
      </c>
      <c r="C8" s="60">
        <v>4052</v>
      </c>
      <c r="D8" s="60">
        <v>289</v>
      </c>
      <c r="E8" s="60">
        <v>0</v>
      </c>
      <c r="F8" s="60">
        <v>11</v>
      </c>
      <c r="G8" s="60">
        <v>4352</v>
      </c>
    </row>
    <row r="9" spans="1:7" x14ac:dyDescent="0.2">
      <c r="A9" s="20" t="s">
        <v>82</v>
      </c>
      <c r="B9" s="20" t="s">
        <v>226</v>
      </c>
      <c r="C9" s="60">
        <v>3070</v>
      </c>
      <c r="D9" s="60">
        <v>589</v>
      </c>
      <c r="E9" s="60">
        <v>1</v>
      </c>
      <c r="F9" s="60">
        <v>14</v>
      </c>
      <c r="G9" s="60">
        <v>3674</v>
      </c>
    </row>
    <row r="10" spans="1:7" x14ac:dyDescent="0.2">
      <c r="A10" s="20" t="s">
        <v>82</v>
      </c>
      <c r="B10" s="20" t="s">
        <v>227</v>
      </c>
      <c r="C10" s="60">
        <v>5010</v>
      </c>
      <c r="D10" s="60">
        <v>291</v>
      </c>
      <c r="E10" s="60">
        <v>0</v>
      </c>
      <c r="F10" s="60">
        <v>16</v>
      </c>
      <c r="G10" s="60">
        <v>5317</v>
      </c>
    </row>
    <row r="11" spans="1:7" x14ac:dyDescent="0.2">
      <c r="A11" s="20" t="s">
        <v>82</v>
      </c>
      <c r="B11" s="20" t="s">
        <v>228</v>
      </c>
      <c r="C11" s="60">
        <v>3684</v>
      </c>
      <c r="D11" s="60">
        <v>102</v>
      </c>
      <c r="E11" s="60">
        <v>3</v>
      </c>
      <c r="F11" s="60">
        <v>20</v>
      </c>
      <c r="G11" s="60">
        <v>3809</v>
      </c>
    </row>
    <row r="12" spans="1:7" x14ac:dyDescent="0.2">
      <c r="A12" s="20" t="s">
        <v>82</v>
      </c>
      <c r="B12" s="20" t="s">
        <v>229</v>
      </c>
      <c r="C12" s="60">
        <v>9082</v>
      </c>
      <c r="D12" s="60">
        <v>1031</v>
      </c>
      <c r="E12" s="60">
        <v>0</v>
      </c>
      <c r="F12" s="60">
        <v>38</v>
      </c>
      <c r="G12" s="60">
        <v>10151</v>
      </c>
    </row>
    <row r="13" spans="1:7" x14ac:dyDescent="0.2">
      <c r="A13" s="20" t="s">
        <v>82</v>
      </c>
      <c r="B13" s="20" t="s">
        <v>230</v>
      </c>
      <c r="C13" s="60">
        <v>13073</v>
      </c>
      <c r="D13" s="60">
        <v>5365</v>
      </c>
      <c r="E13" s="60">
        <v>19</v>
      </c>
      <c r="F13" s="60">
        <v>66</v>
      </c>
      <c r="G13" s="60">
        <v>18523</v>
      </c>
    </row>
    <row r="14" spans="1:7" x14ac:dyDescent="0.2">
      <c r="A14" s="20" t="s">
        <v>82</v>
      </c>
      <c r="B14" s="179" t="s">
        <v>204</v>
      </c>
      <c r="C14" s="60">
        <v>41</v>
      </c>
      <c r="D14" s="60">
        <v>8</v>
      </c>
      <c r="E14" s="60">
        <v>0</v>
      </c>
      <c r="F14" s="60">
        <v>0</v>
      </c>
      <c r="G14" s="60">
        <v>49</v>
      </c>
    </row>
    <row r="15" spans="1:7" x14ac:dyDescent="0.2">
      <c r="A15" s="180" t="s">
        <v>99</v>
      </c>
      <c r="B15" s="180" t="s">
        <v>206</v>
      </c>
      <c r="C15" s="199">
        <f>SUM(C4:C14)</f>
        <v>48560</v>
      </c>
      <c r="D15" s="199">
        <f t="shared" ref="D15:E15" si="0">SUM(D4:D14)</f>
        <v>9492</v>
      </c>
      <c r="E15" s="199">
        <f t="shared" si="0"/>
        <v>32</v>
      </c>
      <c r="F15" s="199">
        <f>SUM(F4:F14)</f>
        <v>214</v>
      </c>
      <c r="G15" s="199">
        <f>SUM(G4:G14)</f>
        <v>58298</v>
      </c>
    </row>
    <row r="16" spans="1:7" x14ac:dyDescent="0.2">
      <c r="A16" s="20" t="s">
        <v>86</v>
      </c>
      <c r="B16" s="20" t="s">
        <v>222</v>
      </c>
      <c r="C16" s="63">
        <f>C4/C$15</f>
        <v>8.2269357495881379E-2</v>
      </c>
      <c r="D16" s="63">
        <f t="shared" ref="D16:G16" si="1">D4/D$15</f>
        <v>0.1364306784660767</v>
      </c>
      <c r="E16" s="63">
        <f t="shared" si="1"/>
        <v>0.1875</v>
      </c>
      <c r="F16" s="63">
        <f>F4/F$15</f>
        <v>0.12616822429906541</v>
      </c>
      <c r="G16" s="63">
        <f t="shared" si="1"/>
        <v>9.1306734364815262E-2</v>
      </c>
    </row>
    <row r="17" spans="1:7" x14ac:dyDescent="0.2">
      <c r="A17" s="20" t="s">
        <v>86</v>
      </c>
      <c r="B17" s="20" t="s">
        <v>223</v>
      </c>
      <c r="C17" s="63">
        <f t="shared" ref="C17:C27" si="2">C5/C$15</f>
        <v>8.8200164744645801E-2</v>
      </c>
      <c r="D17" s="63">
        <f t="shared" ref="D17:G27" si="3">D5/D$15</f>
        <v>2.9709228824273071E-2</v>
      </c>
      <c r="E17" s="63">
        <f t="shared" si="3"/>
        <v>3.125E-2</v>
      </c>
      <c r="F17" s="63">
        <f t="shared" si="3"/>
        <v>7.0093457943925228E-2</v>
      </c>
      <c r="G17" s="63">
        <f t="shared" si="3"/>
        <v>7.8579025009434283E-2</v>
      </c>
    </row>
    <row r="18" spans="1:7" x14ac:dyDescent="0.2">
      <c r="A18" s="20" t="s">
        <v>86</v>
      </c>
      <c r="B18" s="20" t="s">
        <v>224</v>
      </c>
      <c r="C18" s="63">
        <f t="shared" si="2"/>
        <v>2.9448105436573309E-3</v>
      </c>
      <c r="D18" s="63">
        <f t="shared" si="3"/>
        <v>1.6856300042140751E-3</v>
      </c>
      <c r="E18" s="63">
        <f t="shared" si="3"/>
        <v>0</v>
      </c>
      <c r="F18" s="63">
        <f t="shared" si="3"/>
        <v>0</v>
      </c>
      <c r="G18" s="63">
        <f t="shared" si="3"/>
        <v>2.72736629043878E-3</v>
      </c>
    </row>
    <row r="19" spans="1:7" x14ac:dyDescent="0.2">
      <c r="A19" s="20" t="s">
        <v>86</v>
      </c>
      <c r="B19" s="20" t="s">
        <v>231</v>
      </c>
      <c r="C19" s="63">
        <f t="shared" si="2"/>
        <v>4.3801482701812194E-2</v>
      </c>
      <c r="D19" s="63">
        <f t="shared" si="3"/>
        <v>2.359882005899705E-2</v>
      </c>
      <c r="E19" s="63">
        <f t="shared" si="3"/>
        <v>6.25E-2</v>
      </c>
      <c r="F19" s="63">
        <f t="shared" si="3"/>
        <v>3.2710280373831772E-2</v>
      </c>
      <c r="G19" s="63">
        <f t="shared" si="3"/>
        <v>4.0481663178839757E-2</v>
      </c>
    </row>
    <row r="20" spans="1:7" x14ac:dyDescent="0.2">
      <c r="A20" s="20" t="s">
        <v>86</v>
      </c>
      <c r="B20" s="20" t="s">
        <v>225</v>
      </c>
      <c r="C20" s="63">
        <f t="shared" si="2"/>
        <v>8.3443163097199347E-2</v>
      </c>
      <c r="D20" s="63">
        <f t="shared" si="3"/>
        <v>3.0446691951116728E-2</v>
      </c>
      <c r="E20" s="63">
        <f t="shared" si="3"/>
        <v>0</v>
      </c>
      <c r="F20" s="63">
        <f t="shared" si="3"/>
        <v>5.1401869158878503E-2</v>
      </c>
      <c r="G20" s="63">
        <f t="shared" si="3"/>
        <v>7.4650931421318054E-2</v>
      </c>
    </row>
    <row r="21" spans="1:7" x14ac:dyDescent="0.2">
      <c r="A21" s="20" t="s">
        <v>86</v>
      </c>
      <c r="B21" s="20" t="s">
        <v>226</v>
      </c>
      <c r="C21" s="63">
        <f t="shared" si="2"/>
        <v>6.3220757825370677E-2</v>
      </c>
      <c r="D21" s="63">
        <f t="shared" si="3"/>
        <v>6.2052254530130635E-2</v>
      </c>
      <c r="E21" s="63">
        <f t="shared" si="3"/>
        <v>3.125E-2</v>
      </c>
      <c r="F21" s="63">
        <f t="shared" si="3"/>
        <v>6.5420560747663545E-2</v>
      </c>
      <c r="G21" s="63">
        <f t="shared" si="3"/>
        <v>6.3021029880956467E-2</v>
      </c>
    </row>
    <row r="22" spans="1:7" x14ac:dyDescent="0.2">
      <c r="A22" s="20" t="s">
        <v>86</v>
      </c>
      <c r="B22" s="20" t="s">
        <v>227</v>
      </c>
      <c r="C22" s="63">
        <f t="shared" si="2"/>
        <v>0.10317133443163097</v>
      </c>
      <c r="D22" s="63">
        <f t="shared" si="3"/>
        <v>3.065739570164349E-2</v>
      </c>
      <c r="E22" s="63">
        <f t="shared" si="3"/>
        <v>0</v>
      </c>
      <c r="F22" s="63">
        <f t="shared" si="3"/>
        <v>7.476635514018691E-2</v>
      </c>
      <c r="G22" s="63">
        <f t="shared" si="3"/>
        <v>9.1203814882157189E-2</v>
      </c>
    </row>
    <row r="23" spans="1:7" x14ac:dyDescent="0.2">
      <c r="A23" s="20" t="s">
        <v>86</v>
      </c>
      <c r="B23" s="20" t="s">
        <v>228</v>
      </c>
      <c r="C23" s="63">
        <f t="shared" si="2"/>
        <v>7.586490939044481E-2</v>
      </c>
      <c r="D23" s="63">
        <f t="shared" si="3"/>
        <v>1.0745891276864728E-2</v>
      </c>
      <c r="E23" s="63">
        <f t="shared" si="3"/>
        <v>9.375E-2</v>
      </c>
      <c r="F23" s="63">
        <f t="shared" si="3"/>
        <v>9.3457943925233641E-2</v>
      </c>
      <c r="G23" s="63">
        <f t="shared" si="3"/>
        <v>6.5336718240762981E-2</v>
      </c>
    </row>
    <row r="24" spans="1:7" x14ac:dyDescent="0.2">
      <c r="A24" s="20" t="s">
        <v>86</v>
      </c>
      <c r="B24" s="20" t="s">
        <v>229</v>
      </c>
      <c r="C24" s="63">
        <f t="shared" si="2"/>
        <v>0.18702635914332785</v>
      </c>
      <c r="D24" s="63">
        <f t="shared" si="3"/>
        <v>0.10861778339654446</v>
      </c>
      <c r="E24" s="63">
        <f t="shared" si="3"/>
        <v>0</v>
      </c>
      <c r="F24" s="63">
        <f t="shared" si="3"/>
        <v>0.17757009345794392</v>
      </c>
      <c r="G24" s="63">
        <f t="shared" si="3"/>
        <v>0.17412261141033997</v>
      </c>
    </row>
    <row r="25" spans="1:7" x14ac:dyDescent="0.2">
      <c r="A25" s="20" t="s">
        <v>86</v>
      </c>
      <c r="B25" s="20" t="s">
        <v>230</v>
      </c>
      <c r="C25" s="63">
        <f t="shared" si="2"/>
        <v>0.26921334431630972</v>
      </c>
      <c r="D25" s="63">
        <f t="shared" si="3"/>
        <v>0.56521281078803198</v>
      </c>
      <c r="E25" s="63">
        <f t="shared" si="3"/>
        <v>0.59375</v>
      </c>
      <c r="F25" s="63">
        <f t="shared" si="3"/>
        <v>0.30841121495327101</v>
      </c>
      <c r="G25" s="63">
        <f t="shared" si="3"/>
        <v>0.31772959621256303</v>
      </c>
    </row>
    <row r="26" spans="1:7" x14ac:dyDescent="0.2">
      <c r="A26" s="179" t="s">
        <v>86</v>
      </c>
      <c r="B26" s="179" t="s">
        <v>204</v>
      </c>
      <c r="C26" s="63">
        <f>C14/C$15</f>
        <v>8.4431630971993406E-4</v>
      </c>
      <c r="D26" s="63">
        <f t="shared" si="3"/>
        <v>8.4281500210703754E-4</v>
      </c>
      <c r="E26" s="63">
        <f t="shared" si="3"/>
        <v>0</v>
      </c>
      <c r="F26" s="63">
        <f t="shared" si="3"/>
        <v>0</v>
      </c>
      <c r="G26" s="63">
        <f t="shared" si="3"/>
        <v>8.4050910837421523E-4</v>
      </c>
    </row>
    <row r="27" spans="1:7" x14ac:dyDescent="0.2">
      <c r="A27" s="180" t="s">
        <v>99</v>
      </c>
      <c r="B27" s="180" t="s">
        <v>206</v>
      </c>
      <c r="C27" s="200">
        <f t="shared" si="2"/>
        <v>1</v>
      </c>
      <c r="D27" s="200">
        <f t="shared" si="3"/>
        <v>1</v>
      </c>
      <c r="E27" s="200">
        <f t="shared" si="3"/>
        <v>1</v>
      </c>
      <c r="F27" s="200">
        <f t="shared" si="3"/>
        <v>1</v>
      </c>
      <c r="G27" s="200">
        <f t="shared" si="3"/>
        <v>1</v>
      </c>
    </row>
  </sheetData>
  <pageMargins left="0.7" right="0.7" top="0.75" bottom="0.75" header="0.3" footer="0.3"/>
  <tableParts count="1">
    <tablePart r:id="rId1"/>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1EC299-4BA5-4B7B-AE04-E81EAB48DD21}">
  <dimension ref="A1:N28"/>
  <sheetViews>
    <sheetView workbookViewId="0"/>
  </sheetViews>
  <sheetFormatPr defaultColWidth="8.6640625" defaultRowHeight="15" x14ac:dyDescent="0.2"/>
  <cols>
    <col min="1" max="1" width="14.33203125" style="2" customWidth="1"/>
    <col min="2" max="2" width="32.33203125" style="2" customWidth="1"/>
    <col min="3" max="8" width="8.6640625" style="2"/>
    <col min="9" max="9" width="8.5546875" style="2" customWidth="1"/>
    <col min="10" max="16384" width="8.6640625" style="2"/>
  </cols>
  <sheetData>
    <row r="1" spans="1:9" ht="15.75" x14ac:dyDescent="0.2">
      <c r="A1" s="253" t="s">
        <v>232</v>
      </c>
      <c r="B1" s="253"/>
      <c r="C1" s="46"/>
      <c r="D1" s="46"/>
      <c r="E1" s="46"/>
      <c r="F1" s="46"/>
      <c r="G1" s="46"/>
      <c r="H1" s="46"/>
      <c r="I1" s="46"/>
    </row>
    <row r="2" spans="1:9" x14ac:dyDescent="0.2">
      <c r="A2" s="267" t="s">
        <v>78</v>
      </c>
      <c r="B2" s="267"/>
      <c r="C2" s="46"/>
      <c r="D2" s="46"/>
      <c r="E2" s="46"/>
      <c r="F2" s="46"/>
      <c r="G2" s="46"/>
      <c r="H2" s="46"/>
      <c r="I2" s="46"/>
    </row>
    <row r="3" spans="1:9" ht="40.5" customHeight="1" x14ac:dyDescent="0.2">
      <c r="A3" s="124" t="s">
        <v>79</v>
      </c>
      <c r="B3" s="21" t="s">
        <v>221</v>
      </c>
      <c r="C3" s="102" t="s">
        <v>55</v>
      </c>
      <c r="D3" s="102" t="s">
        <v>208</v>
      </c>
      <c r="E3" s="102" t="s">
        <v>209</v>
      </c>
      <c r="F3" s="102" t="s">
        <v>210</v>
      </c>
      <c r="G3" s="103" t="s">
        <v>54</v>
      </c>
      <c r="H3" s="102" t="s">
        <v>204</v>
      </c>
      <c r="I3" s="102" t="s">
        <v>206</v>
      </c>
    </row>
    <row r="4" spans="1:9" x14ac:dyDescent="0.2">
      <c r="A4" s="20" t="s">
        <v>82</v>
      </c>
      <c r="B4" s="20" t="s">
        <v>222</v>
      </c>
      <c r="C4" s="60">
        <v>3935</v>
      </c>
      <c r="D4" s="60">
        <v>258</v>
      </c>
      <c r="E4" s="60">
        <v>171</v>
      </c>
      <c r="F4" s="60">
        <v>240</v>
      </c>
      <c r="G4" s="104">
        <v>669</v>
      </c>
      <c r="H4" s="60">
        <v>719</v>
      </c>
      <c r="I4" s="60">
        <f>SUM(C4,G4:H4)</f>
        <v>5323</v>
      </c>
    </row>
    <row r="5" spans="1:9" x14ac:dyDescent="0.2">
      <c r="A5" s="20" t="s">
        <v>82</v>
      </c>
      <c r="B5" s="20" t="s">
        <v>223</v>
      </c>
      <c r="C5" s="60">
        <v>2242</v>
      </c>
      <c r="D5" s="60">
        <v>670</v>
      </c>
      <c r="E5" s="60">
        <v>378</v>
      </c>
      <c r="F5" s="60">
        <v>359</v>
      </c>
      <c r="G5" s="104">
        <v>1407</v>
      </c>
      <c r="H5" s="60">
        <v>932</v>
      </c>
      <c r="I5" s="60">
        <f>SUM(C5,G5:H5)</f>
        <v>4581</v>
      </c>
    </row>
    <row r="6" spans="1:9" x14ac:dyDescent="0.2">
      <c r="A6" s="20" t="s">
        <v>82</v>
      </c>
      <c r="B6" s="20" t="s">
        <v>224</v>
      </c>
      <c r="C6" s="60">
        <v>69</v>
      </c>
      <c r="D6" s="60">
        <v>19</v>
      </c>
      <c r="E6" s="60">
        <v>29</v>
      </c>
      <c r="F6" s="60">
        <v>6</v>
      </c>
      <c r="G6" s="104">
        <v>54</v>
      </c>
      <c r="H6" s="60">
        <v>36</v>
      </c>
      <c r="I6" s="60">
        <f t="shared" ref="I6:I13" si="0">SUM(C6,G6:H6)</f>
        <v>159</v>
      </c>
    </row>
    <row r="7" spans="1:9" x14ac:dyDescent="0.2">
      <c r="A7" s="20" t="s">
        <v>82</v>
      </c>
      <c r="B7" s="20" t="s">
        <v>231</v>
      </c>
      <c r="C7" s="60">
        <v>1485</v>
      </c>
      <c r="D7" s="60">
        <v>154</v>
      </c>
      <c r="E7" s="60">
        <v>166</v>
      </c>
      <c r="F7" s="60">
        <v>120</v>
      </c>
      <c r="G7" s="104">
        <v>440</v>
      </c>
      <c r="H7" s="60">
        <v>435</v>
      </c>
      <c r="I7" s="60">
        <f t="shared" si="0"/>
        <v>2360</v>
      </c>
    </row>
    <row r="8" spans="1:9" x14ac:dyDescent="0.2">
      <c r="A8" s="20" t="s">
        <v>82</v>
      </c>
      <c r="B8" s="20" t="s">
        <v>225</v>
      </c>
      <c r="C8" s="60">
        <v>2115</v>
      </c>
      <c r="D8" s="60">
        <v>638</v>
      </c>
      <c r="E8" s="60">
        <v>417</v>
      </c>
      <c r="F8" s="60">
        <v>368</v>
      </c>
      <c r="G8" s="104">
        <v>1423</v>
      </c>
      <c r="H8" s="60">
        <v>814</v>
      </c>
      <c r="I8" s="60">
        <f t="shared" si="0"/>
        <v>4352</v>
      </c>
    </row>
    <row r="9" spans="1:9" x14ac:dyDescent="0.2">
      <c r="A9" s="20" t="s">
        <v>82</v>
      </c>
      <c r="B9" s="20" t="s">
        <v>226</v>
      </c>
      <c r="C9" s="60">
        <v>2335</v>
      </c>
      <c r="D9" s="60">
        <v>296</v>
      </c>
      <c r="E9" s="60">
        <v>290</v>
      </c>
      <c r="F9" s="60">
        <v>246</v>
      </c>
      <c r="G9" s="104">
        <v>832</v>
      </c>
      <c r="H9" s="60">
        <v>507</v>
      </c>
      <c r="I9" s="60">
        <f t="shared" si="0"/>
        <v>3674</v>
      </c>
    </row>
    <row r="10" spans="1:9" x14ac:dyDescent="0.2">
      <c r="A10" s="20" t="s">
        <v>82</v>
      </c>
      <c r="B10" s="20" t="s">
        <v>227</v>
      </c>
      <c r="C10" s="60">
        <v>2150</v>
      </c>
      <c r="D10" s="60">
        <v>1038</v>
      </c>
      <c r="E10" s="60">
        <v>477</v>
      </c>
      <c r="F10" s="60">
        <v>447</v>
      </c>
      <c r="G10" s="104">
        <v>1962</v>
      </c>
      <c r="H10" s="60">
        <v>1205</v>
      </c>
      <c r="I10" s="60">
        <f t="shared" si="0"/>
        <v>5317</v>
      </c>
    </row>
    <row r="11" spans="1:9" x14ac:dyDescent="0.2">
      <c r="A11" s="20" t="s">
        <v>82</v>
      </c>
      <c r="B11" s="20" t="s">
        <v>228</v>
      </c>
      <c r="C11" s="60">
        <v>2876</v>
      </c>
      <c r="D11" s="60">
        <v>219</v>
      </c>
      <c r="E11" s="60">
        <v>218</v>
      </c>
      <c r="F11" s="60">
        <v>146</v>
      </c>
      <c r="G11" s="104">
        <v>583</v>
      </c>
      <c r="H11" s="60">
        <v>350</v>
      </c>
      <c r="I11" s="60">
        <f t="shared" si="0"/>
        <v>3809</v>
      </c>
    </row>
    <row r="12" spans="1:9" x14ac:dyDescent="0.2">
      <c r="A12" s="20" t="s">
        <v>82</v>
      </c>
      <c r="B12" s="20" t="s">
        <v>229</v>
      </c>
      <c r="C12" s="60">
        <v>7190</v>
      </c>
      <c r="D12" s="60">
        <v>600</v>
      </c>
      <c r="E12" s="60">
        <v>548</v>
      </c>
      <c r="F12" s="60">
        <v>510</v>
      </c>
      <c r="G12" s="104">
        <v>1658</v>
      </c>
      <c r="H12" s="60">
        <v>1303</v>
      </c>
      <c r="I12" s="60">
        <f>SUM(C12,G12:H12)</f>
        <v>10151</v>
      </c>
    </row>
    <row r="13" spans="1:9" x14ac:dyDescent="0.2">
      <c r="A13" s="20" t="s">
        <v>82</v>
      </c>
      <c r="B13" s="20" t="s">
        <v>230</v>
      </c>
      <c r="C13" s="60">
        <v>12491</v>
      </c>
      <c r="D13" s="60">
        <v>1305</v>
      </c>
      <c r="E13" s="60">
        <v>1258</v>
      </c>
      <c r="F13" s="60">
        <v>1161</v>
      </c>
      <c r="G13" s="104">
        <v>3724</v>
      </c>
      <c r="H13" s="60">
        <v>2308</v>
      </c>
      <c r="I13" s="60">
        <f t="shared" si="0"/>
        <v>18523</v>
      </c>
    </row>
    <row r="14" spans="1:9" x14ac:dyDescent="0.2">
      <c r="A14" s="20" t="s">
        <v>82</v>
      </c>
      <c r="B14" s="179" t="s">
        <v>204</v>
      </c>
      <c r="C14" s="198">
        <v>35</v>
      </c>
      <c r="D14" s="198">
        <v>3</v>
      </c>
      <c r="E14" s="198">
        <v>1</v>
      </c>
      <c r="F14" s="198">
        <v>3</v>
      </c>
      <c r="G14" s="104">
        <v>7</v>
      </c>
      <c r="H14" s="198">
        <v>7</v>
      </c>
      <c r="I14" s="198">
        <v>49</v>
      </c>
    </row>
    <row r="15" spans="1:9" x14ac:dyDescent="0.2">
      <c r="A15" s="180" t="s">
        <v>82</v>
      </c>
      <c r="B15" s="180" t="s">
        <v>99</v>
      </c>
      <c r="C15" s="199">
        <v>36923</v>
      </c>
      <c r="D15" s="199">
        <v>5200</v>
      </c>
      <c r="E15" s="199">
        <v>3953</v>
      </c>
      <c r="F15" s="199">
        <v>3606</v>
      </c>
      <c r="G15" s="201">
        <v>12759</v>
      </c>
      <c r="H15" s="199">
        <v>8616</v>
      </c>
      <c r="I15" s="199">
        <v>58298</v>
      </c>
    </row>
    <row r="16" spans="1:9" x14ac:dyDescent="0.2">
      <c r="A16" s="20" t="s">
        <v>86</v>
      </c>
      <c r="B16" s="20" t="s">
        <v>222</v>
      </c>
      <c r="C16" s="63">
        <f>C4/C$15</f>
        <v>0.10657313869403895</v>
      </c>
      <c r="D16" s="63">
        <f t="shared" ref="D16:H16" si="1">D4/D$15</f>
        <v>4.9615384615384617E-2</v>
      </c>
      <c r="E16" s="63">
        <f t="shared" si="1"/>
        <v>4.3258284846951683E-2</v>
      </c>
      <c r="F16" s="63">
        <f t="shared" si="1"/>
        <v>6.6555740432612309E-2</v>
      </c>
      <c r="G16" s="105">
        <f t="shared" si="1"/>
        <v>5.2433576299082997E-2</v>
      </c>
      <c r="H16" s="63">
        <f t="shared" si="1"/>
        <v>8.3449396471680592E-2</v>
      </c>
      <c r="I16" s="63">
        <f>I4/I$15</f>
        <v>9.1306734364815262E-2</v>
      </c>
    </row>
    <row r="17" spans="1:14" x14ac:dyDescent="0.2">
      <c r="A17" s="20" t="s">
        <v>86</v>
      </c>
      <c r="B17" s="20" t="s">
        <v>223</v>
      </c>
      <c r="C17" s="63">
        <f t="shared" ref="C17:C27" si="2">C5/C$15</f>
        <v>6.0720959835332988E-2</v>
      </c>
      <c r="D17" s="63">
        <f t="shared" ref="D17:I27" si="3">D5/D$15</f>
        <v>0.12884615384615383</v>
      </c>
      <c r="E17" s="63">
        <f t="shared" si="3"/>
        <v>9.5623577030103712E-2</v>
      </c>
      <c r="F17" s="63">
        <f t="shared" si="3"/>
        <v>9.9556295063782579E-2</v>
      </c>
      <c r="G17" s="105">
        <f t="shared" si="3"/>
        <v>0.11027509992946155</v>
      </c>
      <c r="H17" s="63">
        <f t="shared" si="3"/>
        <v>0.10817084493964717</v>
      </c>
      <c r="I17" s="63">
        <f t="shared" si="3"/>
        <v>7.8579025009434283E-2</v>
      </c>
    </row>
    <row r="18" spans="1:14" x14ac:dyDescent="0.2">
      <c r="A18" s="20" t="s">
        <v>86</v>
      </c>
      <c r="B18" s="20" t="s">
        <v>224</v>
      </c>
      <c r="C18" s="63">
        <f t="shared" si="2"/>
        <v>1.8687538932372777E-3</v>
      </c>
      <c r="D18" s="63">
        <f t="shared" si="3"/>
        <v>3.6538461538461538E-3</v>
      </c>
      <c r="E18" s="63">
        <f t="shared" si="3"/>
        <v>7.3362003541613966E-3</v>
      </c>
      <c r="F18" s="63">
        <f t="shared" si="3"/>
        <v>1.6638935108153079E-3</v>
      </c>
      <c r="G18" s="105">
        <f t="shared" si="3"/>
        <v>4.2323066071008704E-3</v>
      </c>
      <c r="H18" s="63">
        <f t="shared" si="3"/>
        <v>4.178272980501393E-3</v>
      </c>
      <c r="I18" s="63">
        <f t="shared" si="3"/>
        <v>2.72736629043878E-3</v>
      </c>
    </row>
    <row r="19" spans="1:14" x14ac:dyDescent="0.2">
      <c r="A19" s="20" t="s">
        <v>86</v>
      </c>
      <c r="B19" s="20" t="s">
        <v>231</v>
      </c>
      <c r="C19" s="63">
        <f t="shared" si="2"/>
        <v>4.021883378923706E-2</v>
      </c>
      <c r="D19" s="63">
        <f t="shared" si="3"/>
        <v>2.9615384615384616E-2</v>
      </c>
      <c r="E19" s="63">
        <f t="shared" si="3"/>
        <v>4.1993422716923856E-2</v>
      </c>
      <c r="F19" s="63">
        <f t="shared" si="3"/>
        <v>3.3277870216306155E-2</v>
      </c>
      <c r="G19" s="105">
        <f t="shared" si="3"/>
        <v>3.4485461243044128E-2</v>
      </c>
      <c r="H19" s="63">
        <f t="shared" si="3"/>
        <v>5.0487465181058497E-2</v>
      </c>
      <c r="I19" s="63">
        <f t="shared" si="3"/>
        <v>4.0481663178839757E-2</v>
      </c>
    </row>
    <row r="20" spans="1:14" x14ac:dyDescent="0.2">
      <c r="A20" s="20" t="s">
        <v>86</v>
      </c>
      <c r="B20" s="20" t="s">
        <v>225</v>
      </c>
      <c r="C20" s="63">
        <f t="shared" si="2"/>
        <v>5.7281369336186119E-2</v>
      </c>
      <c r="D20" s="63">
        <f t="shared" si="3"/>
        <v>0.1226923076923077</v>
      </c>
      <c r="E20" s="63">
        <f t="shared" si="3"/>
        <v>0.10548950164432076</v>
      </c>
      <c r="F20" s="63">
        <f>F8/F$15</f>
        <v>0.10205213533000555</v>
      </c>
      <c r="G20" s="105">
        <f t="shared" si="3"/>
        <v>0.11152911670193588</v>
      </c>
      <c r="H20" s="63">
        <f t="shared" si="3"/>
        <v>9.4475394614670374E-2</v>
      </c>
      <c r="I20" s="63">
        <f t="shared" si="3"/>
        <v>7.4650931421318054E-2</v>
      </c>
    </row>
    <row r="21" spans="1:14" x14ac:dyDescent="0.2">
      <c r="A21" s="20" t="s">
        <v>86</v>
      </c>
      <c r="B21" s="20" t="s">
        <v>226</v>
      </c>
      <c r="C21" s="63">
        <f t="shared" si="2"/>
        <v>6.3239715082739761E-2</v>
      </c>
      <c r="D21" s="63">
        <f t="shared" si="3"/>
        <v>5.6923076923076923E-2</v>
      </c>
      <c r="E21" s="63">
        <f t="shared" si="3"/>
        <v>7.3362003541613971E-2</v>
      </c>
      <c r="F21" s="63">
        <f t="shared" si="3"/>
        <v>6.8219633943427616E-2</v>
      </c>
      <c r="G21" s="105">
        <f t="shared" si="3"/>
        <v>6.5208872168665249E-2</v>
      </c>
      <c r="H21" s="63">
        <f t="shared" si="3"/>
        <v>5.8844011142061281E-2</v>
      </c>
      <c r="I21" s="63">
        <f>I9/I$15</f>
        <v>6.3021029880956467E-2</v>
      </c>
    </row>
    <row r="22" spans="1:14" x14ac:dyDescent="0.2">
      <c r="A22" s="20" t="s">
        <v>86</v>
      </c>
      <c r="B22" s="20" t="s">
        <v>227</v>
      </c>
      <c r="C22" s="63">
        <f t="shared" si="2"/>
        <v>5.8229287977683286E-2</v>
      </c>
      <c r="D22" s="63">
        <f t="shared" si="3"/>
        <v>0.19961538461538461</v>
      </c>
      <c r="E22" s="63">
        <f t="shared" si="3"/>
        <v>0.12066784720465469</v>
      </c>
      <c r="F22" s="63">
        <f t="shared" si="3"/>
        <v>0.12396006655574043</v>
      </c>
      <c r="G22" s="105">
        <f t="shared" si="3"/>
        <v>0.15377380672466495</v>
      </c>
      <c r="H22" s="63">
        <f t="shared" si="3"/>
        <v>0.1398560817084494</v>
      </c>
      <c r="I22" s="63">
        <f t="shared" si="3"/>
        <v>9.1203814882157189E-2</v>
      </c>
    </row>
    <row r="23" spans="1:14" x14ac:dyDescent="0.2">
      <c r="A23" s="20" t="s">
        <v>86</v>
      </c>
      <c r="B23" s="20" t="s">
        <v>228</v>
      </c>
      <c r="C23" s="63">
        <f t="shared" si="2"/>
        <v>7.789182894131029E-2</v>
      </c>
      <c r="D23" s="63">
        <f t="shared" si="3"/>
        <v>4.2115384615384617E-2</v>
      </c>
      <c r="E23" s="63">
        <f t="shared" si="3"/>
        <v>5.5147988869213259E-2</v>
      </c>
      <c r="F23" s="63">
        <f t="shared" si="3"/>
        <v>4.0488075429839156E-2</v>
      </c>
      <c r="G23" s="105">
        <f t="shared" si="3"/>
        <v>4.5693236147033467E-2</v>
      </c>
      <c r="H23" s="63">
        <f t="shared" si="3"/>
        <v>4.0622098421541318E-2</v>
      </c>
      <c r="I23" s="63">
        <f t="shared" si="3"/>
        <v>6.5336718240762981E-2</v>
      </c>
    </row>
    <row r="24" spans="1:14" x14ac:dyDescent="0.2">
      <c r="A24" s="20" t="s">
        <v>86</v>
      </c>
      <c r="B24" s="20" t="s">
        <v>229</v>
      </c>
      <c r="C24" s="63">
        <f t="shared" si="2"/>
        <v>0.19472957235327573</v>
      </c>
      <c r="D24" s="63">
        <f t="shared" si="3"/>
        <v>0.11538461538461539</v>
      </c>
      <c r="E24" s="63">
        <f t="shared" si="3"/>
        <v>0.13862888945104984</v>
      </c>
      <c r="F24" s="63">
        <f t="shared" si="3"/>
        <v>0.14143094841930118</v>
      </c>
      <c r="G24" s="105">
        <f t="shared" si="3"/>
        <v>0.12994748804765263</v>
      </c>
      <c r="H24" s="63">
        <f t="shared" si="3"/>
        <v>0.15123026926648098</v>
      </c>
      <c r="I24" s="63">
        <f t="shared" si="3"/>
        <v>0.17412261141033997</v>
      </c>
    </row>
    <row r="25" spans="1:14" x14ac:dyDescent="0.2">
      <c r="A25" s="20" t="s">
        <v>86</v>
      </c>
      <c r="B25" s="20" t="s">
        <v>230</v>
      </c>
      <c r="C25" s="63">
        <f t="shared" si="2"/>
        <v>0.33829862145546136</v>
      </c>
      <c r="D25" s="63">
        <f t="shared" si="3"/>
        <v>0.25096153846153846</v>
      </c>
      <c r="E25" s="63">
        <f t="shared" si="3"/>
        <v>0.31823931191500127</v>
      </c>
      <c r="F25" s="63">
        <f t="shared" si="3"/>
        <v>0.32196339434276205</v>
      </c>
      <c r="G25" s="105">
        <f t="shared" si="3"/>
        <v>0.29187240379340074</v>
      </c>
      <c r="H25" s="63">
        <f t="shared" si="3"/>
        <v>0.26787372330547821</v>
      </c>
      <c r="I25" s="63">
        <f t="shared" si="3"/>
        <v>0.31772959621256303</v>
      </c>
    </row>
    <row r="26" spans="1:14" x14ac:dyDescent="0.2">
      <c r="A26" s="20" t="s">
        <v>86</v>
      </c>
      <c r="B26" s="179" t="s">
        <v>204</v>
      </c>
      <c r="C26" s="63">
        <f t="shared" si="2"/>
        <v>9.479186414971698E-4</v>
      </c>
      <c r="D26" s="63">
        <f t="shared" si="3"/>
        <v>5.7692307692307698E-4</v>
      </c>
      <c r="E26" s="63">
        <f t="shared" si="3"/>
        <v>2.5297242600556537E-4</v>
      </c>
      <c r="F26" s="63">
        <f t="shared" si="3"/>
        <v>8.3194675540765393E-4</v>
      </c>
      <c r="G26" s="105">
        <f t="shared" si="3"/>
        <v>5.4863233795752022E-4</v>
      </c>
      <c r="H26" s="63">
        <f t="shared" si="3"/>
        <v>8.1244196843082632E-4</v>
      </c>
      <c r="I26" s="63">
        <f t="shared" si="3"/>
        <v>8.4050910837421523E-4</v>
      </c>
    </row>
    <row r="27" spans="1:14" x14ac:dyDescent="0.2">
      <c r="A27" s="180" t="s">
        <v>86</v>
      </c>
      <c r="B27" s="180" t="s">
        <v>99</v>
      </c>
      <c r="C27" s="200">
        <f t="shared" si="2"/>
        <v>1</v>
      </c>
      <c r="D27" s="200">
        <f t="shared" si="3"/>
        <v>1</v>
      </c>
      <c r="E27" s="200">
        <f t="shared" si="3"/>
        <v>1</v>
      </c>
      <c r="F27" s="200">
        <f t="shared" si="3"/>
        <v>1</v>
      </c>
      <c r="G27" s="202">
        <f t="shared" si="3"/>
        <v>1</v>
      </c>
      <c r="H27" s="203">
        <f t="shared" si="3"/>
        <v>1</v>
      </c>
      <c r="I27" s="200">
        <f>I15/I$15</f>
        <v>1</v>
      </c>
    </row>
    <row r="28" spans="1:14" x14ac:dyDescent="0.2">
      <c r="N28" s="242"/>
    </row>
  </sheetData>
  <pageMargins left="0.7" right="0.7" top="0.75" bottom="0.75" header="0.3" footer="0.3"/>
  <tableParts count="1">
    <tablePart r:id="rId1"/>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29459D-5805-44DA-BF4D-C1CC07C2351B}">
  <dimension ref="A1:O58"/>
  <sheetViews>
    <sheetView workbookViewId="0">
      <pane xSplit="1" ySplit="3" topLeftCell="B4" activePane="bottomRight" state="frozen"/>
      <selection pane="topRight" activeCell="B1" sqref="B1"/>
      <selection pane="bottomLeft" activeCell="A5" sqref="A5"/>
      <selection pane="bottomRight" activeCell="B4" sqref="B4"/>
    </sheetView>
  </sheetViews>
  <sheetFormatPr defaultColWidth="8.6640625" defaultRowHeight="15" x14ac:dyDescent="0.2"/>
  <cols>
    <col min="1" max="1" width="26.88671875" style="2" bestFit="1" customWidth="1"/>
    <col min="2" max="8" width="8.6640625" style="2"/>
    <col min="9" max="9" width="26.88671875" style="2" bestFit="1" customWidth="1"/>
    <col min="10" max="16384" width="8.6640625" style="2"/>
  </cols>
  <sheetData>
    <row r="1" spans="1:15" ht="15.75" x14ac:dyDescent="0.2">
      <c r="A1" s="253" t="s">
        <v>311</v>
      </c>
      <c r="B1" s="64"/>
      <c r="C1" s="64"/>
      <c r="D1" s="64"/>
      <c r="E1" s="64"/>
      <c r="F1" s="64"/>
      <c r="G1" s="64"/>
      <c r="H1" s="64"/>
      <c r="I1" s="268"/>
      <c r="J1" s="268"/>
      <c r="K1" s="269"/>
      <c r="L1" s="269"/>
      <c r="M1" s="269"/>
      <c r="N1" s="269"/>
    </row>
    <row r="2" spans="1:15" x14ac:dyDescent="0.2">
      <c r="A2" s="267" t="s">
        <v>78</v>
      </c>
      <c r="B2" s="64"/>
      <c r="C2" s="64"/>
      <c r="D2" s="64"/>
      <c r="E2" s="64"/>
      <c r="F2" s="64"/>
      <c r="G2" s="64"/>
      <c r="H2" s="64"/>
      <c r="I2" s="268"/>
      <c r="J2" s="268"/>
      <c r="K2" s="269"/>
      <c r="L2" s="269"/>
      <c r="M2" s="269"/>
      <c r="N2" s="269"/>
    </row>
    <row r="3" spans="1:15" ht="38.25" x14ac:dyDescent="0.2">
      <c r="A3" s="75" t="s">
        <v>132</v>
      </c>
      <c r="B3" s="76" t="s">
        <v>55</v>
      </c>
      <c r="C3" s="77" t="s">
        <v>208</v>
      </c>
      <c r="D3" s="77" t="s">
        <v>209</v>
      </c>
      <c r="E3" s="77" t="s">
        <v>210</v>
      </c>
      <c r="F3" s="78" t="s">
        <v>54</v>
      </c>
      <c r="G3" s="305" t="s">
        <v>204</v>
      </c>
      <c r="H3" s="306" t="s">
        <v>99</v>
      </c>
      <c r="I3" s="79" t="s">
        <v>310</v>
      </c>
      <c r="J3" s="76" t="s">
        <v>233</v>
      </c>
      <c r="K3" s="77" t="s">
        <v>234</v>
      </c>
      <c r="L3" s="77" t="s">
        <v>235</v>
      </c>
      <c r="M3" s="77" t="s">
        <v>236</v>
      </c>
      <c r="N3" s="305" t="s">
        <v>237</v>
      </c>
      <c r="O3" s="306" t="s">
        <v>309</v>
      </c>
    </row>
    <row r="4" spans="1:15" x14ac:dyDescent="0.2">
      <c r="A4" s="68" t="s">
        <v>149</v>
      </c>
      <c r="B4" s="57">
        <v>883</v>
      </c>
      <c r="C4" s="57">
        <v>15</v>
      </c>
      <c r="D4" s="57">
        <v>49</v>
      </c>
      <c r="E4" s="57">
        <v>35</v>
      </c>
      <c r="F4" s="65">
        <v>99</v>
      </c>
      <c r="G4" s="314">
        <v>28</v>
      </c>
      <c r="H4" s="315">
        <v>1010</v>
      </c>
      <c r="I4" s="113" t="s">
        <v>149</v>
      </c>
      <c r="J4" s="52">
        <v>0.87425742574257426</v>
      </c>
      <c r="K4" s="52">
        <v>1.4851485148514851E-2</v>
      </c>
      <c r="L4" s="52">
        <v>4.8514851485148516E-2</v>
      </c>
      <c r="M4" s="52">
        <v>3.4653465346534656E-2</v>
      </c>
      <c r="N4" s="105">
        <v>9.8019801980198024E-2</v>
      </c>
      <c r="O4" s="307">
        <v>2.7722772277227723E-2</v>
      </c>
    </row>
    <row r="5" spans="1:15" x14ac:dyDescent="0.2">
      <c r="A5" s="68" t="s">
        <v>150</v>
      </c>
      <c r="B5" s="57">
        <v>921</v>
      </c>
      <c r="C5" s="57">
        <v>7</v>
      </c>
      <c r="D5" s="57">
        <v>17</v>
      </c>
      <c r="E5" s="57">
        <v>18</v>
      </c>
      <c r="F5" s="66">
        <v>42</v>
      </c>
      <c r="G5" s="314">
        <v>13</v>
      </c>
      <c r="H5" s="315">
        <v>976</v>
      </c>
      <c r="I5" s="113" t="s">
        <v>150</v>
      </c>
      <c r="J5" s="52">
        <v>0.94364754098360659</v>
      </c>
      <c r="K5" s="52">
        <v>7.1721311475409838E-3</v>
      </c>
      <c r="L5" s="52">
        <v>1.7418032786885244E-2</v>
      </c>
      <c r="M5" s="52">
        <v>1.8442622950819672E-2</v>
      </c>
      <c r="N5" s="105">
        <v>4.3032786885245901E-2</v>
      </c>
      <c r="O5" s="307">
        <v>1.331967213114754E-2</v>
      </c>
    </row>
    <row r="6" spans="1:15" x14ac:dyDescent="0.2">
      <c r="A6" s="204" t="s">
        <v>151</v>
      </c>
      <c r="B6" s="205">
        <v>1639</v>
      </c>
      <c r="C6" s="205">
        <v>33</v>
      </c>
      <c r="D6" s="205">
        <v>39</v>
      </c>
      <c r="E6" s="205">
        <v>23</v>
      </c>
      <c r="F6" s="206">
        <v>95</v>
      </c>
      <c r="G6" s="316">
        <v>15</v>
      </c>
      <c r="H6" s="317">
        <v>1749</v>
      </c>
      <c r="I6" s="207" t="s">
        <v>151</v>
      </c>
      <c r="J6" s="186">
        <v>0.93710691823899372</v>
      </c>
      <c r="K6" s="186">
        <v>1.8867924528301886E-2</v>
      </c>
      <c r="L6" s="186">
        <v>2.2298456260720412E-2</v>
      </c>
      <c r="M6" s="186">
        <v>1.3150371640937679E-2</v>
      </c>
      <c r="N6" s="308">
        <v>5.431675242995998E-2</v>
      </c>
      <c r="O6" s="309">
        <v>8.5763293310463125E-3</v>
      </c>
    </row>
    <row r="7" spans="1:15" x14ac:dyDescent="0.2">
      <c r="A7" s="208" t="s">
        <v>152</v>
      </c>
      <c r="B7" s="209">
        <v>3443</v>
      </c>
      <c r="C7" s="209">
        <v>55</v>
      </c>
      <c r="D7" s="209">
        <v>105</v>
      </c>
      <c r="E7" s="209">
        <v>76</v>
      </c>
      <c r="F7" s="210">
        <v>236</v>
      </c>
      <c r="G7" s="318">
        <v>56</v>
      </c>
      <c r="H7" s="319">
        <v>3735</v>
      </c>
      <c r="I7" s="211" t="s">
        <v>152</v>
      </c>
      <c r="J7" s="188">
        <v>0.92182061579651942</v>
      </c>
      <c r="K7" s="188">
        <v>1.4725568942436412E-2</v>
      </c>
      <c r="L7" s="188">
        <v>2.8112449799196786E-2</v>
      </c>
      <c r="M7" s="188">
        <v>2.034805890227577E-2</v>
      </c>
      <c r="N7" s="202">
        <v>6.3186077643908975E-2</v>
      </c>
      <c r="O7" s="310">
        <v>1.499330655957162E-2</v>
      </c>
    </row>
    <row r="8" spans="1:15" x14ac:dyDescent="0.2">
      <c r="A8" s="114" t="s">
        <v>153</v>
      </c>
      <c r="B8" s="58">
        <v>843</v>
      </c>
      <c r="C8" s="58">
        <v>30</v>
      </c>
      <c r="D8" s="58">
        <v>14</v>
      </c>
      <c r="E8" s="58">
        <v>18</v>
      </c>
      <c r="F8" s="65">
        <v>62</v>
      </c>
      <c r="G8" s="320">
        <v>18</v>
      </c>
      <c r="H8" s="321">
        <v>923</v>
      </c>
      <c r="I8" s="115" t="s">
        <v>153</v>
      </c>
      <c r="J8" s="36">
        <v>0.91332611050920909</v>
      </c>
      <c r="K8" s="36">
        <v>3.2502708559046585E-2</v>
      </c>
      <c r="L8" s="36">
        <v>1.5167930660888408E-2</v>
      </c>
      <c r="M8" s="36">
        <v>1.9501625135427952E-2</v>
      </c>
      <c r="N8" s="148">
        <v>6.7172264355362943E-2</v>
      </c>
      <c r="O8" s="311">
        <v>1.9501625135427952E-2</v>
      </c>
    </row>
    <row r="9" spans="1:15" x14ac:dyDescent="0.2">
      <c r="A9" s="68" t="s">
        <v>154</v>
      </c>
      <c r="B9" s="57">
        <v>639</v>
      </c>
      <c r="C9" s="57">
        <v>12</v>
      </c>
      <c r="D9" s="57">
        <v>12</v>
      </c>
      <c r="E9" s="57">
        <v>14</v>
      </c>
      <c r="F9" s="66">
        <v>38</v>
      </c>
      <c r="G9" s="314">
        <v>7</v>
      </c>
      <c r="H9" s="315">
        <v>684</v>
      </c>
      <c r="I9" s="113" t="s">
        <v>154</v>
      </c>
      <c r="J9" s="52">
        <v>0.93421052631578949</v>
      </c>
      <c r="K9" s="52">
        <v>1.7543859649122806E-2</v>
      </c>
      <c r="L9" s="52">
        <v>1.7543859649122806E-2</v>
      </c>
      <c r="M9" s="52">
        <v>2.046783625730994E-2</v>
      </c>
      <c r="N9" s="105">
        <v>5.5555555555555552E-2</v>
      </c>
      <c r="O9" s="307">
        <v>1.023391812865497E-2</v>
      </c>
    </row>
    <row r="10" spans="1:15" x14ac:dyDescent="0.2">
      <c r="A10" s="68" t="s">
        <v>155</v>
      </c>
      <c r="B10" s="57">
        <v>2267</v>
      </c>
      <c r="C10" s="57">
        <v>470</v>
      </c>
      <c r="D10" s="57">
        <v>398</v>
      </c>
      <c r="E10" s="57">
        <v>241</v>
      </c>
      <c r="F10" s="66">
        <v>1109</v>
      </c>
      <c r="G10" s="314">
        <v>340</v>
      </c>
      <c r="H10" s="315">
        <v>3716</v>
      </c>
      <c r="I10" s="116" t="s">
        <v>238</v>
      </c>
      <c r="J10" s="52">
        <v>0.61006458557588805</v>
      </c>
      <c r="K10" s="52">
        <v>0.12648008611410119</v>
      </c>
      <c r="L10" s="52">
        <v>0.10710441334768568</v>
      </c>
      <c r="M10" s="122">
        <v>6.4854682454251883E-2</v>
      </c>
      <c r="N10" s="105">
        <v>0.29843918191603874</v>
      </c>
      <c r="O10" s="307">
        <v>9.1496232508073191E-2</v>
      </c>
    </row>
    <row r="11" spans="1:15" x14ac:dyDescent="0.2">
      <c r="A11" s="68" t="s">
        <v>156</v>
      </c>
      <c r="B11" s="57">
        <v>1044</v>
      </c>
      <c r="C11" s="57">
        <v>23</v>
      </c>
      <c r="D11" s="57">
        <v>89</v>
      </c>
      <c r="E11" s="57">
        <v>52</v>
      </c>
      <c r="F11" s="66">
        <v>164</v>
      </c>
      <c r="G11" s="314">
        <v>161</v>
      </c>
      <c r="H11" s="315">
        <v>1369</v>
      </c>
      <c r="I11" s="116" t="s">
        <v>239</v>
      </c>
      <c r="J11" s="52">
        <v>0.7626004382761139</v>
      </c>
      <c r="K11" s="52">
        <v>1.6800584368151936E-2</v>
      </c>
      <c r="L11" s="52">
        <v>6.501095690284879E-2</v>
      </c>
      <c r="M11" s="52">
        <v>3.7983929875821769E-2</v>
      </c>
      <c r="N11" s="105">
        <v>0.1197954711468225</v>
      </c>
      <c r="O11" s="307">
        <v>0.11760409057706354</v>
      </c>
    </row>
    <row r="12" spans="1:15" x14ac:dyDescent="0.2">
      <c r="A12" s="204" t="s">
        <v>157</v>
      </c>
      <c r="B12" s="205">
        <v>1067</v>
      </c>
      <c r="C12" s="205">
        <v>76</v>
      </c>
      <c r="D12" s="205">
        <v>61</v>
      </c>
      <c r="E12" s="205">
        <v>57</v>
      </c>
      <c r="F12" s="206">
        <v>194</v>
      </c>
      <c r="G12" s="316">
        <v>53</v>
      </c>
      <c r="H12" s="317">
        <v>1314</v>
      </c>
      <c r="I12" s="207" t="s">
        <v>157</v>
      </c>
      <c r="J12" s="186">
        <v>0.81202435312024357</v>
      </c>
      <c r="K12" s="186">
        <v>5.7838660578386603E-2</v>
      </c>
      <c r="L12" s="186">
        <v>4.6423135464231352E-2</v>
      </c>
      <c r="M12" s="186">
        <v>4.3378995433789952E-2</v>
      </c>
      <c r="N12" s="308">
        <v>0.14764079147640791</v>
      </c>
      <c r="O12" s="309">
        <v>4.0334855403348552E-2</v>
      </c>
    </row>
    <row r="13" spans="1:15" x14ac:dyDescent="0.2">
      <c r="A13" s="208" t="s">
        <v>158</v>
      </c>
      <c r="B13" s="209">
        <v>5860</v>
      </c>
      <c r="C13" s="209">
        <v>611</v>
      </c>
      <c r="D13" s="209">
        <v>574</v>
      </c>
      <c r="E13" s="209">
        <v>382</v>
      </c>
      <c r="F13" s="210">
        <v>1567</v>
      </c>
      <c r="G13" s="318">
        <v>579</v>
      </c>
      <c r="H13" s="319">
        <v>8006</v>
      </c>
      <c r="I13" s="211" t="s">
        <v>158</v>
      </c>
      <c r="J13" s="188">
        <v>0.7319510367224582</v>
      </c>
      <c r="K13" s="188">
        <v>7.631776167874095E-2</v>
      </c>
      <c r="L13" s="188">
        <v>7.1696227829128156E-2</v>
      </c>
      <c r="M13" s="188">
        <v>4.7714214339245567E-2</v>
      </c>
      <c r="N13" s="202">
        <v>0.19572820384711467</v>
      </c>
      <c r="O13" s="310">
        <v>7.2320759430427178E-2</v>
      </c>
    </row>
    <row r="14" spans="1:15" x14ac:dyDescent="0.2">
      <c r="A14" s="114" t="s">
        <v>179</v>
      </c>
      <c r="B14" s="58">
        <v>919</v>
      </c>
      <c r="C14" s="58">
        <v>32</v>
      </c>
      <c r="D14" s="58">
        <v>14</v>
      </c>
      <c r="E14" s="58">
        <v>16</v>
      </c>
      <c r="F14" s="65">
        <v>62</v>
      </c>
      <c r="G14" s="320">
        <v>77</v>
      </c>
      <c r="H14" s="321">
        <v>1058</v>
      </c>
      <c r="I14" s="115" t="s">
        <v>179</v>
      </c>
      <c r="J14" s="36">
        <v>0.86862003780718333</v>
      </c>
      <c r="K14" s="36">
        <v>3.0245746691871456E-2</v>
      </c>
      <c r="L14" s="36">
        <v>1.3232514177693762E-2</v>
      </c>
      <c r="M14" s="36">
        <v>1.5122873345935728E-2</v>
      </c>
      <c r="N14" s="148">
        <v>5.8601134215500943E-2</v>
      </c>
      <c r="O14" s="311">
        <v>7.2778827977315691E-2</v>
      </c>
    </row>
    <row r="15" spans="1:15" x14ac:dyDescent="0.2">
      <c r="A15" s="68" t="s">
        <v>180</v>
      </c>
      <c r="B15" s="57">
        <v>641</v>
      </c>
      <c r="C15" s="57">
        <v>11</v>
      </c>
      <c r="D15" s="57">
        <v>18</v>
      </c>
      <c r="E15" s="57">
        <v>24</v>
      </c>
      <c r="F15" s="66">
        <v>53</v>
      </c>
      <c r="G15" s="314">
        <v>50</v>
      </c>
      <c r="H15" s="315">
        <v>744</v>
      </c>
      <c r="I15" s="113" t="s">
        <v>180</v>
      </c>
      <c r="J15" s="52">
        <v>0.86155913978494625</v>
      </c>
      <c r="K15" s="52">
        <v>1.4784946236559141E-2</v>
      </c>
      <c r="L15" s="52">
        <v>2.4193548387096774E-2</v>
      </c>
      <c r="M15" s="52">
        <v>3.2258064516129031E-2</v>
      </c>
      <c r="N15" s="105">
        <v>7.1236559139784952E-2</v>
      </c>
      <c r="O15" s="307">
        <v>6.7204301075268813E-2</v>
      </c>
    </row>
    <row r="16" spans="1:15" x14ac:dyDescent="0.2">
      <c r="A16" s="68" t="s">
        <v>181</v>
      </c>
      <c r="B16" s="57">
        <v>864</v>
      </c>
      <c r="C16" s="57">
        <v>60</v>
      </c>
      <c r="D16" s="57">
        <v>80</v>
      </c>
      <c r="E16" s="57">
        <v>76</v>
      </c>
      <c r="F16" s="66">
        <v>216</v>
      </c>
      <c r="G16" s="314">
        <v>41</v>
      </c>
      <c r="H16" s="315">
        <v>1121</v>
      </c>
      <c r="I16" s="113" t="s">
        <v>181</v>
      </c>
      <c r="J16" s="52">
        <v>0.77074041034790364</v>
      </c>
      <c r="K16" s="52">
        <v>5.352363960749331E-2</v>
      </c>
      <c r="L16" s="52">
        <v>7.1364852809991081E-2</v>
      </c>
      <c r="M16" s="52">
        <v>6.7796610169491525E-2</v>
      </c>
      <c r="N16" s="105">
        <v>0.19268510258697591</v>
      </c>
      <c r="O16" s="307">
        <v>3.6574487065120426E-2</v>
      </c>
    </row>
    <row r="17" spans="1:15" x14ac:dyDescent="0.2">
      <c r="A17" s="204" t="s">
        <v>182</v>
      </c>
      <c r="B17" s="205">
        <v>2132</v>
      </c>
      <c r="C17" s="205">
        <v>203</v>
      </c>
      <c r="D17" s="205">
        <v>452</v>
      </c>
      <c r="E17" s="205">
        <v>248</v>
      </c>
      <c r="F17" s="206">
        <v>903</v>
      </c>
      <c r="G17" s="316">
        <v>124</v>
      </c>
      <c r="H17" s="317">
        <v>3159</v>
      </c>
      <c r="I17" s="207" t="s">
        <v>182</v>
      </c>
      <c r="J17" s="186">
        <v>0.67489711934156382</v>
      </c>
      <c r="K17" s="186">
        <v>6.4260842038619814E-2</v>
      </c>
      <c r="L17" s="186">
        <v>0.14308325419436529</v>
      </c>
      <c r="M17" s="186">
        <v>7.850585628363406E-2</v>
      </c>
      <c r="N17" s="308">
        <v>0.28584995251661921</v>
      </c>
      <c r="O17" s="309">
        <v>3.925292814181703E-2</v>
      </c>
    </row>
    <row r="18" spans="1:15" x14ac:dyDescent="0.2">
      <c r="A18" s="208" t="s">
        <v>183</v>
      </c>
      <c r="B18" s="209">
        <v>4556</v>
      </c>
      <c r="C18" s="209">
        <v>306</v>
      </c>
      <c r="D18" s="209">
        <v>564</v>
      </c>
      <c r="E18" s="209">
        <v>364</v>
      </c>
      <c r="F18" s="210">
        <v>1234</v>
      </c>
      <c r="G18" s="318">
        <v>292</v>
      </c>
      <c r="H18" s="319">
        <v>6082</v>
      </c>
      <c r="I18" s="211" t="s">
        <v>183</v>
      </c>
      <c r="J18" s="188">
        <v>0.74909569220651107</v>
      </c>
      <c r="K18" s="188">
        <v>5.0312397237750738E-2</v>
      </c>
      <c r="L18" s="188">
        <v>9.2732653732324893E-2</v>
      </c>
      <c r="M18" s="188">
        <v>5.9848733969089116E-2</v>
      </c>
      <c r="N18" s="202">
        <v>0.20289378493916474</v>
      </c>
      <c r="O18" s="310">
        <v>4.8010522854324236E-2</v>
      </c>
    </row>
    <row r="19" spans="1:15" x14ac:dyDescent="0.2">
      <c r="A19" s="114" t="s">
        <v>133</v>
      </c>
      <c r="B19" s="58">
        <v>595</v>
      </c>
      <c r="C19" s="58">
        <v>31</v>
      </c>
      <c r="D19" s="58">
        <v>34</v>
      </c>
      <c r="E19" s="58">
        <v>36</v>
      </c>
      <c r="F19" s="65">
        <v>101</v>
      </c>
      <c r="G19" s="320">
        <v>302</v>
      </c>
      <c r="H19" s="321">
        <v>998</v>
      </c>
      <c r="I19" s="115" t="s">
        <v>133</v>
      </c>
      <c r="J19" s="36">
        <v>0.59619238476953906</v>
      </c>
      <c r="K19" s="36">
        <v>3.1062124248496994E-2</v>
      </c>
      <c r="L19" s="36">
        <v>3.406813627254509E-2</v>
      </c>
      <c r="M19" s="36">
        <v>3.6072144288577156E-2</v>
      </c>
      <c r="N19" s="148">
        <v>0.10120240480961924</v>
      </c>
      <c r="O19" s="311">
        <v>0.30260521042084171</v>
      </c>
    </row>
    <row r="20" spans="1:15" x14ac:dyDescent="0.2">
      <c r="A20" s="68" t="s">
        <v>134</v>
      </c>
      <c r="B20" s="57">
        <v>614</v>
      </c>
      <c r="C20" s="57">
        <v>100</v>
      </c>
      <c r="D20" s="57">
        <v>105</v>
      </c>
      <c r="E20" s="57">
        <v>62</v>
      </c>
      <c r="F20" s="66">
        <v>267</v>
      </c>
      <c r="G20" s="314">
        <v>95</v>
      </c>
      <c r="H20" s="315">
        <v>976</v>
      </c>
      <c r="I20" s="113" t="s">
        <v>134</v>
      </c>
      <c r="J20" s="52">
        <v>0.62909836065573765</v>
      </c>
      <c r="K20" s="52">
        <v>0.10245901639344263</v>
      </c>
      <c r="L20" s="52">
        <v>0.10758196721311475</v>
      </c>
      <c r="M20" s="52">
        <v>6.3524590163934427E-2</v>
      </c>
      <c r="N20" s="105">
        <v>0.27356557377049179</v>
      </c>
      <c r="O20" s="307">
        <v>9.7336065573770489E-2</v>
      </c>
    </row>
    <row r="21" spans="1:15" x14ac:dyDescent="0.2">
      <c r="A21" s="68" t="s">
        <v>135</v>
      </c>
      <c r="B21" s="57">
        <v>450</v>
      </c>
      <c r="C21" s="57">
        <v>10</v>
      </c>
      <c r="D21" s="57">
        <v>9</v>
      </c>
      <c r="E21" s="57">
        <v>13</v>
      </c>
      <c r="F21" s="66">
        <v>32</v>
      </c>
      <c r="G21" s="314">
        <v>34</v>
      </c>
      <c r="H21" s="315">
        <v>516</v>
      </c>
      <c r="I21" s="113" t="s">
        <v>135</v>
      </c>
      <c r="J21" s="52">
        <v>0.87209302325581395</v>
      </c>
      <c r="K21" s="52">
        <v>1.937984496124031E-2</v>
      </c>
      <c r="L21" s="52">
        <v>1.7441860465116279E-2</v>
      </c>
      <c r="M21" s="52">
        <v>2.5193798449612403E-2</v>
      </c>
      <c r="N21" s="105">
        <v>6.2015503875968991E-2</v>
      </c>
      <c r="O21" s="307">
        <v>6.589147286821706E-2</v>
      </c>
    </row>
    <row r="22" spans="1:15" x14ac:dyDescent="0.2">
      <c r="A22" s="68" t="s">
        <v>136</v>
      </c>
      <c r="B22" s="57">
        <v>585</v>
      </c>
      <c r="C22" s="57">
        <v>74</v>
      </c>
      <c r="D22" s="57">
        <v>20</v>
      </c>
      <c r="E22" s="57">
        <v>35</v>
      </c>
      <c r="F22" s="66">
        <v>129</v>
      </c>
      <c r="G22" s="314">
        <v>16</v>
      </c>
      <c r="H22" s="315">
        <v>730</v>
      </c>
      <c r="I22" s="113" t="s">
        <v>136</v>
      </c>
      <c r="J22" s="52">
        <v>0.80136986301369861</v>
      </c>
      <c r="K22" s="52">
        <v>0.10136986301369863</v>
      </c>
      <c r="L22" s="52">
        <v>2.7397260273972601E-2</v>
      </c>
      <c r="M22" s="52">
        <v>4.7945205479452052E-2</v>
      </c>
      <c r="N22" s="105">
        <v>0.17671232876712328</v>
      </c>
      <c r="O22" s="307">
        <v>2.1917808219178082E-2</v>
      </c>
    </row>
    <row r="23" spans="1:15" x14ac:dyDescent="0.2">
      <c r="A23" s="204" t="s">
        <v>137</v>
      </c>
      <c r="B23" s="205">
        <v>691</v>
      </c>
      <c r="C23" s="205">
        <v>120</v>
      </c>
      <c r="D23" s="205">
        <v>44</v>
      </c>
      <c r="E23" s="205">
        <v>83</v>
      </c>
      <c r="F23" s="206">
        <v>247</v>
      </c>
      <c r="G23" s="316">
        <v>212</v>
      </c>
      <c r="H23" s="317">
        <v>1150</v>
      </c>
      <c r="I23" s="207" t="s">
        <v>137</v>
      </c>
      <c r="J23" s="186">
        <v>0.60086956521739132</v>
      </c>
      <c r="K23" s="186">
        <v>0.10434782608695652</v>
      </c>
      <c r="L23" s="186">
        <v>3.826086956521739E-2</v>
      </c>
      <c r="M23" s="186">
        <v>7.2173913043478255E-2</v>
      </c>
      <c r="N23" s="308">
        <v>0.21478260869565216</v>
      </c>
      <c r="O23" s="309">
        <v>0.18434782608695652</v>
      </c>
    </row>
    <row r="24" spans="1:15" x14ac:dyDescent="0.2">
      <c r="A24" s="208" t="s">
        <v>138</v>
      </c>
      <c r="B24" s="209">
        <v>2935</v>
      </c>
      <c r="C24" s="209">
        <v>335</v>
      </c>
      <c r="D24" s="209">
        <v>212</v>
      </c>
      <c r="E24" s="209">
        <v>229</v>
      </c>
      <c r="F24" s="210">
        <v>776</v>
      </c>
      <c r="G24" s="318">
        <v>659</v>
      </c>
      <c r="H24" s="319">
        <v>4370</v>
      </c>
      <c r="I24" s="211" t="s">
        <v>138</v>
      </c>
      <c r="J24" s="188">
        <v>0.67162471395881007</v>
      </c>
      <c r="K24" s="188">
        <v>7.6659038901601834E-2</v>
      </c>
      <c r="L24" s="188">
        <v>4.8512585812356977E-2</v>
      </c>
      <c r="M24" s="188">
        <v>5.2402745995423342E-2</v>
      </c>
      <c r="N24" s="202">
        <v>0.17757437070938215</v>
      </c>
      <c r="O24" s="310">
        <v>0.15080091533180778</v>
      </c>
    </row>
    <row r="25" spans="1:15" x14ac:dyDescent="0.2">
      <c r="A25" s="117" t="s">
        <v>175</v>
      </c>
      <c r="B25" s="58">
        <v>678</v>
      </c>
      <c r="C25" s="58">
        <v>39</v>
      </c>
      <c r="D25" s="58">
        <v>87</v>
      </c>
      <c r="E25" s="58">
        <v>66</v>
      </c>
      <c r="F25" s="65">
        <v>192</v>
      </c>
      <c r="G25" s="320">
        <v>17</v>
      </c>
      <c r="H25" s="321">
        <v>887</v>
      </c>
      <c r="I25" s="118" t="s">
        <v>175</v>
      </c>
      <c r="J25" s="36">
        <v>0.76437429537767754</v>
      </c>
      <c r="K25" s="36">
        <v>4.3968432919954906E-2</v>
      </c>
      <c r="L25" s="36">
        <v>9.8083427282976324E-2</v>
      </c>
      <c r="M25" s="36">
        <v>7.4408117249154457E-2</v>
      </c>
      <c r="N25" s="148">
        <v>0.21645997745208567</v>
      </c>
      <c r="O25" s="311">
        <v>1.9165727170236752E-2</v>
      </c>
    </row>
    <row r="26" spans="1:15" x14ac:dyDescent="0.2">
      <c r="A26" s="68" t="s">
        <v>176</v>
      </c>
      <c r="B26" s="57">
        <v>194</v>
      </c>
      <c r="C26" s="57">
        <v>18</v>
      </c>
      <c r="D26" s="57">
        <v>13</v>
      </c>
      <c r="E26" s="57">
        <v>29</v>
      </c>
      <c r="F26" s="66">
        <v>60</v>
      </c>
      <c r="G26" s="314">
        <v>11</v>
      </c>
      <c r="H26" s="315">
        <v>265</v>
      </c>
      <c r="I26" s="113" t="s">
        <v>176</v>
      </c>
      <c r="J26" s="52">
        <v>0.73207547169811316</v>
      </c>
      <c r="K26" s="52">
        <v>6.7924528301886791E-2</v>
      </c>
      <c r="L26" s="52">
        <v>4.9056603773584909E-2</v>
      </c>
      <c r="M26" s="52">
        <v>0.10943396226415095</v>
      </c>
      <c r="N26" s="105">
        <v>0.22641509433962265</v>
      </c>
      <c r="O26" s="307">
        <v>4.1509433962264149E-2</v>
      </c>
    </row>
    <row r="27" spans="1:15" x14ac:dyDescent="0.2">
      <c r="A27" s="68" t="s">
        <v>177</v>
      </c>
      <c r="B27" s="57">
        <v>535</v>
      </c>
      <c r="C27" s="57">
        <v>16</v>
      </c>
      <c r="D27" s="57">
        <v>16</v>
      </c>
      <c r="E27" s="57">
        <v>22</v>
      </c>
      <c r="F27" s="66">
        <v>54</v>
      </c>
      <c r="G27" s="314">
        <v>135</v>
      </c>
      <c r="H27" s="315">
        <v>724</v>
      </c>
      <c r="I27" s="113" t="s">
        <v>177</v>
      </c>
      <c r="J27" s="52">
        <v>0.73895027624309395</v>
      </c>
      <c r="K27" s="52">
        <v>2.2099447513812154E-2</v>
      </c>
      <c r="L27" s="52">
        <v>2.2099447513812154E-2</v>
      </c>
      <c r="M27" s="52">
        <v>3.0386740331491711E-2</v>
      </c>
      <c r="N27" s="105">
        <v>7.4585635359116026E-2</v>
      </c>
      <c r="O27" s="307">
        <v>0.18646408839779005</v>
      </c>
    </row>
    <row r="28" spans="1:15" x14ac:dyDescent="0.2">
      <c r="A28" s="204" t="s">
        <v>129</v>
      </c>
      <c r="B28" s="205">
        <v>1707</v>
      </c>
      <c r="C28" s="205">
        <v>731</v>
      </c>
      <c r="D28" s="205">
        <v>706</v>
      </c>
      <c r="E28" s="205">
        <v>619</v>
      </c>
      <c r="F28" s="206">
        <v>2056</v>
      </c>
      <c r="G28" s="316">
        <v>187</v>
      </c>
      <c r="H28" s="317">
        <v>3950</v>
      </c>
      <c r="I28" s="207" t="s">
        <v>129</v>
      </c>
      <c r="J28" s="186">
        <v>0.4321518987341772</v>
      </c>
      <c r="K28" s="186">
        <v>0.1850632911392405</v>
      </c>
      <c r="L28" s="186">
        <v>0.17873417721518986</v>
      </c>
      <c r="M28" s="186">
        <v>0.15670886075949367</v>
      </c>
      <c r="N28" s="308">
        <v>0.52050632911392403</v>
      </c>
      <c r="O28" s="309">
        <v>4.7341772151898734E-2</v>
      </c>
    </row>
    <row r="29" spans="1:15" x14ac:dyDescent="0.2">
      <c r="A29" s="208" t="s">
        <v>178</v>
      </c>
      <c r="B29" s="209">
        <v>3114</v>
      </c>
      <c r="C29" s="209">
        <v>804</v>
      </c>
      <c r="D29" s="209">
        <v>822</v>
      </c>
      <c r="E29" s="209">
        <v>736</v>
      </c>
      <c r="F29" s="210">
        <v>2362</v>
      </c>
      <c r="G29" s="318">
        <v>350</v>
      </c>
      <c r="H29" s="319">
        <v>5826</v>
      </c>
      <c r="I29" s="211" t="s">
        <v>178</v>
      </c>
      <c r="J29" s="188">
        <v>0.53450051493305872</v>
      </c>
      <c r="K29" s="188">
        <v>0.13800205973223481</v>
      </c>
      <c r="L29" s="188">
        <v>0.14109165808444901</v>
      </c>
      <c r="M29" s="188">
        <v>0.12633024373498111</v>
      </c>
      <c r="N29" s="202">
        <v>0.40542396155166494</v>
      </c>
      <c r="O29" s="310">
        <v>6.0075523515276348E-2</v>
      </c>
    </row>
    <row r="30" spans="1:15" x14ac:dyDescent="0.2">
      <c r="A30" s="114" t="s">
        <v>139</v>
      </c>
      <c r="B30" s="58">
        <v>380</v>
      </c>
      <c r="C30" s="58">
        <v>136</v>
      </c>
      <c r="D30" s="58">
        <v>121</v>
      </c>
      <c r="E30" s="58">
        <v>78</v>
      </c>
      <c r="F30" s="65">
        <v>335</v>
      </c>
      <c r="G30" s="320">
        <v>26</v>
      </c>
      <c r="H30" s="321">
        <v>741</v>
      </c>
      <c r="I30" s="115" t="s">
        <v>139</v>
      </c>
      <c r="J30" s="36">
        <v>0.51282051282051277</v>
      </c>
      <c r="K30" s="36">
        <v>0.18353576248313092</v>
      </c>
      <c r="L30" s="36">
        <v>0.16329284750337381</v>
      </c>
      <c r="M30" s="36">
        <v>0.10526315789473684</v>
      </c>
      <c r="N30" s="148">
        <v>0.45209176788124156</v>
      </c>
      <c r="O30" s="311">
        <v>3.5087719298245612E-2</v>
      </c>
    </row>
    <row r="31" spans="1:15" x14ac:dyDescent="0.2">
      <c r="A31" s="68" t="s">
        <v>140</v>
      </c>
      <c r="B31" s="57">
        <v>447</v>
      </c>
      <c r="C31" s="57">
        <v>71</v>
      </c>
      <c r="D31" s="57">
        <v>42</v>
      </c>
      <c r="E31" s="57">
        <v>41</v>
      </c>
      <c r="F31" s="66">
        <v>154</v>
      </c>
      <c r="G31" s="314">
        <v>39</v>
      </c>
      <c r="H31" s="315">
        <v>640</v>
      </c>
      <c r="I31" s="113" t="s">
        <v>140</v>
      </c>
      <c r="J31" s="52">
        <v>0.69843750000000004</v>
      </c>
      <c r="K31" s="52">
        <v>0.11093749999999999</v>
      </c>
      <c r="L31" s="52">
        <v>6.5625000000000003E-2</v>
      </c>
      <c r="M31" s="52">
        <v>6.4062499999999994E-2</v>
      </c>
      <c r="N31" s="105">
        <v>0.24062500000000001</v>
      </c>
      <c r="O31" s="307">
        <v>6.0937499999999999E-2</v>
      </c>
    </row>
    <row r="32" spans="1:15" x14ac:dyDescent="0.2">
      <c r="A32" s="68" t="s">
        <v>141</v>
      </c>
      <c r="B32" s="57">
        <v>1052</v>
      </c>
      <c r="C32" s="57">
        <v>165</v>
      </c>
      <c r="D32" s="57">
        <v>49</v>
      </c>
      <c r="E32" s="57">
        <v>100</v>
      </c>
      <c r="F32" s="66">
        <v>314</v>
      </c>
      <c r="G32" s="314">
        <v>80</v>
      </c>
      <c r="H32" s="315">
        <v>1446</v>
      </c>
      <c r="I32" s="113" t="s">
        <v>141</v>
      </c>
      <c r="J32" s="52">
        <v>0.72752420470262791</v>
      </c>
      <c r="K32" s="52">
        <v>0.11410788381742738</v>
      </c>
      <c r="L32" s="52">
        <v>3.3886583679114797E-2</v>
      </c>
      <c r="M32" s="52">
        <v>6.9156293222683268E-2</v>
      </c>
      <c r="N32" s="105">
        <v>0.21715076071922546</v>
      </c>
      <c r="O32" s="307">
        <v>5.5325034578146609E-2</v>
      </c>
    </row>
    <row r="33" spans="1:15" x14ac:dyDescent="0.2">
      <c r="A33" s="68" t="s">
        <v>142</v>
      </c>
      <c r="B33" s="57">
        <v>746</v>
      </c>
      <c r="C33" s="57">
        <v>148</v>
      </c>
      <c r="D33" s="57">
        <v>80</v>
      </c>
      <c r="E33" s="57">
        <v>109</v>
      </c>
      <c r="F33" s="66">
        <v>337</v>
      </c>
      <c r="G33" s="314">
        <v>54</v>
      </c>
      <c r="H33" s="315">
        <v>1137</v>
      </c>
      <c r="I33" s="113" t="s">
        <v>142</v>
      </c>
      <c r="J33" s="52">
        <v>0.65611257695690417</v>
      </c>
      <c r="K33" s="52">
        <v>0.13016710642040458</v>
      </c>
      <c r="L33" s="52">
        <v>7.036059806508356E-2</v>
      </c>
      <c r="M33" s="52">
        <v>9.5866314863676347E-2</v>
      </c>
      <c r="N33" s="105">
        <v>0.29639401934916448</v>
      </c>
      <c r="O33" s="307">
        <v>4.7493403693931395E-2</v>
      </c>
    </row>
    <row r="34" spans="1:15" x14ac:dyDescent="0.2">
      <c r="A34" s="68" t="s">
        <v>143</v>
      </c>
      <c r="B34" s="57">
        <v>689</v>
      </c>
      <c r="C34" s="57">
        <v>43</v>
      </c>
      <c r="D34" s="57">
        <v>13</v>
      </c>
      <c r="E34" s="57">
        <v>37</v>
      </c>
      <c r="F34" s="66">
        <v>93</v>
      </c>
      <c r="G34" s="314">
        <v>170</v>
      </c>
      <c r="H34" s="315">
        <v>952</v>
      </c>
      <c r="I34" s="113" t="s">
        <v>143</v>
      </c>
      <c r="J34" s="52">
        <v>0.72373949579831931</v>
      </c>
      <c r="K34" s="52">
        <v>4.5168067226890755E-2</v>
      </c>
      <c r="L34" s="52">
        <v>1.365546218487395E-2</v>
      </c>
      <c r="M34" s="52">
        <v>3.8865546218487396E-2</v>
      </c>
      <c r="N34" s="105">
        <v>9.7689075630252101E-2</v>
      </c>
      <c r="O34" s="307">
        <v>0.17857142857142858</v>
      </c>
    </row>
    <row r="35" spans="1:15" x14ac:dyDescent="0.2">
      <c r="A35" s="204" t="s">
        <v>144</v>
      </c>
      <c r="B35" s="205">
        <v>541</v>
      </c>
      <c r="C35" s="205">
        <v>37</v>
      </c>
      <c r="D35" s="205">
        <v>17</v>
      </c>
      <c r="E35" s="205">
        <v>35</v>
      </c>
      <c r="F35" s="206">
        <v>89</v>
      </c>
      <c r="G35" s="316">
        <v>97</v>
      </c>
      <c r="H35" s="317">
        <v>727</v>
      </c>
      <c r="I35" s="207" t="s">
        <v>144</v>
      </c>
      <c r="J35" s="186">
        <v>0.74415405777166432</v>
      </c>
      <c r="K35" s="186">
        <v>5.0894085281980743E-2</v>
      </c>
      <c r="L35" s="186">
        <v>2.3383768913342505E-2</v>
      </c>
      <c r="M35" s="186">
        <v>4.8143053645116916E-2</v>
      </c>
      <c r="N35" s="308">
        <v>0.12242090784044017</v>
      </c>
      <c r="O35" s="309">
        <v>0.13342503438789546</v>
      </c>
    </row>
    <row r="36" spans="1:15" x14ac:dyDescent="0.2">
      <c r="A36" s="208" t="s">
        <v>240</v>
      </c>
      <c r="B36" s="209">
        <v>3855</v>
      </c>
      <c r="C36" s="209">
        <v>600</v>
      </c>
      <c r="D36" s="209">
        <v>322</v>
      </c>
      <c r="E36" s="209">
        <v>400</v>
      </c>
      <c r="F36" s="210">
        <v>1322</v>
      </c>
      <c r="G36" s="318">
        <v>466</v>
      </c>
      <c r="H36" s="319">
        <v>5643</v>
      </c>
      <c r="I36" s="211" t="s">
        <v>240</v>
      </c>
      <c r="J36" s="188">
        <v>0.6831472620946305</v>
      </c>
      <c r="K36" s="188">
        <v>0.1063264221158958</v>
      </c>
      <c r="L36" s="188">
        <v>5.7061846535530744E-2</v>
      </c>
      <c r="M36" s="188">
        <v>7.0884281410597202E-2</v>
      </c>
      <c r="N36" s="202">
        <v>0.23427255006202374</v>
      </c>
      <c r="O36" s="310">
        <v>8.258018784334574E-2</v>
      </c>
    </row>
    <row r="37" spans="1:15" x14ac:dyDescent="0.2">
      <c r="A37" s="114" t="s">
        <v>146</v>
      </c>
      <c r="B37" s="58">
        <v>24</v>
      </c>
      <c r="C37" s="58">
        <v>22</v>
      </c>
      <c r="D37" s="58">
        <v>6</v>
      </c>
      <c r="E37" s="58">
        <v>7</v>
      </c>
      <c r="F37" s="65">
        <v>35</v>
      </c>
      <c r="G37" s="320">
        <v>15</v>
      </c>
      <c r="H37" s="321">
        <v>74</v>
      </c>
      <c r="I37" s="115" t="s">
        <v>146</v>
      </c>
      <c r="J37" s="36">
        <v>0.32432432432432434</v>
      </c>
      <c r="K37" s="36">
        <v>0.29729729729729731</v>
      </c>
      <c r="L37" s="36">
        <v>8.1081081081081086E-2</v>
      </c>
      <c r="M37" s="36">
        <v>9.45945945945946E-2</v>
      </c>
      <c r="N37" s="148">
        <v>0.47297297297297297</v>
      </c>
      <c r="O37" s="311">
        <v>0.20270270270270271</v>
      </c>
    </row>
    <row r="38" spans="1:15" x14ac:dyDescent="0.2">
      <c r="A38" s="204" t="s">
        <v>147</v>
      </c>
      <c r="B38" s="205">
        <v>1189</v>
      </c>
      <c r="C38" s="205">
        <v>1588</v>
      </c>
      <c r="D38" s="205">
        <v>626</v>
      </c>
      <c r="E38" s="205">
        <v>533</v>
      </c>
      <c r="F38" s="206">
        <v>2747</v>
      </c>
      <c r="G38" s="316">
        <v>4731</v>
      </c>
      <c r="H38" s="317">
        <v>8667</v>
      </c>
      <c r="I38" s="207" t="s">
        <v>147</v>
      </c>
      <c r="J38" s="186">
        <v>0.13718703126802814</v>
      </c>
      <c r="K38" s="186">
        <v>0.18322372216453214</v>
      </c>
      <c r="L38" s="186">
        <v>7.22279912311065E-2</v>
      </c>
      <c r="M38" s="186">
        <v>6.1497634706357447E-2</v>
      </c>
      <c r="N38" s="308">
        <v>0.3169493481019961</v>
      </c>
      <c r="O38" s="309">
        <v>0.54586362062997573</v>
      </c>
    </row>
    <row r="39" spans="1:15" x14ac:dyDescent="0.2">
      <c r="A39" s="208" t="s">
        <v>148</v>
      </c>
      <c r="B39" s="209">
        <v>1213</v>
      </c>
      <c r="C39" s="209">
        <v>1610</v>
      </c>
      <c r="D39" s="209">
        <v>632</v>
      </c>
      <c r="E39" s="209">
        <v>540</v>
      </c>
      <c r="F39" s="210">
        <v>2782</v>
      </c>
      <c r="G39" s="318">
        <v>4746</v>
      </c>
      <c r="H39" s="319">
        <v>8741</v>
      </c>
      <c r="I39" s="211" t="s">
        <v>148</v>
      </c>
      <c r="J39" s="188">
        <v>0.13877130763070586</v>
      </c>
      <c r="K39" s="188">
        <v>0.18418945200777942</v>
      </c>
      <c r="L39" s="188">
        <v>7.2302940167028942E-2</v>
      </c>
      <c r="M39" s="188">
        <v>6.1777828623727264E-2</v>
      </c>
      <c r="N39" s="202">
        <v>0.31827022079853562</v>
      </c>
      <c r="O39" s="310">
        <v>0.54295847157075849</v>
      </c>
    </row>
    <row r="40" spans="1:15" x14ac:dyDescent="0.2">
      <c r="A40" s="114" t="s">
        <v>159</v>
      </c>
      <c r="B40" s="58">
        <v>1283</v>
      </c>
      <c r="C40" s="58">
        <v>68</v>
      </c>
      <c r="D40" s="58">
        <v>81</v>
      </c>
      <c r="E40" s="58">
        <v>91</v>
      </c>
      <c r="F40" s="65">
        <v>240</v>
      </c>
      <c r="G40" s="320">
        <v>90</v>
      </c>
      <c r="H40" s="321">
        <v>1613</v>
      </c>
      <c r="I40" s="115" t="s">
        <v>159</v>
      </c>
      <c r="J40" s="36">
        <v>0.79541227526348424</v>
      </c>
      <c r="K40" s="36">
        <v>4.2157470551766892E-2</v>
      </c>
      <c r="L40" s="36">
        <v>5.0216986980781156E-2</v>
      </c>
      <c r="M40" s="36">
        <v>5.6416615003099815E-2</v>
      </c>
      <c r="N40" s="148">
        <v>0.14879107253564786</v>
      </c>
      <c r="O40" s="311">
        <v>5.5796652200867949E-2</v>
      </c>
    </row>
    <row r="41" spans="1:15" x14ac:dyDescent="0.2">
      <c r="A41" s="68" t="s">
        <v>160</v>
      </c>
      <c r="B41" s="57">
        <v>1155</v>
      </c>
      <c r="C41" s="57">
        <v>108</v>
      </c>
      <c r="D41" s="57">
        <v>58</v>
      </c>
      <c r="E41" s="57">
        <v>55</v>
      </c>
      <c r="F41" s="66">
        <v>221</v>
      </c>
      <c r="G41" s="314">
        <v>319</v>
      </c>
      <c r="H41" s="315">
        <v>1695</v>
      </c>
      <c r="I41" s="113" t="s">
        <v>160</v>
      </c>
      <c r="J41" s="52">
        <v>0.68141592920353977</v>
      </c>
      <c r="K41" s="52">
        <v>6.3716814159292035E-2</v>
      </c>
      <c r="L41" s="52">
        <v>3.4218289085545722E-2</v>
      </c>
      <c r="M41" s="52">
        <v>3.2448377581120944E-2</v>
      </c>
      <c r="N41" s="105">
        <v>0.13038348082595871</v>
      </c>
      <c r="O41" s="307">
        <v>0.18820058997050149</v>
      </c>
    </row>
    <row r="42" spans="1:15" x14ac:dyDescent="0.2">
      <c r="A42" s="68" t="s">
        <v>161</v>
      </c>
      <c r="B42" s="57">
        <v>736</v>
      </c>
      <c r="C42" s="57">
        <v>56</v>
      </c>
      <c r="D42" s="57">
        <v>36</v>
      </c>
      <c r="E42" s="57">
        <v>68</v>
      </c>
      <c r="F42" s="66">
        <v>160</v>
      </c>
      <c r="G42" s="314">
        <v>21</v>
      </c>
      <c r="H42" s="315">
        <v>917</v>
      </c>
      <c r="I42" s="113" t="s">
        <v>161</v>
      </c>
      <c r="J42" s="52">
        <v>0.80261723009814612</v>
      </c>
      <c r="K42" s="52">
        <v>6.1068702290076333E-2</v>
      </c>
      <c r="L42" s="52">
        <v>3.9258451472191931E-2</v>
      </c>
      <c r="M42" s="52">
        <v>7.4154852780806982E-2</v>
      </c>
      <c r="N42" s="105">
        <v>0.17448200654307525</v>
      </c>
      <c r="O42" s="307">
        <v>2.2900763358778626E-2</v>
      </c>
    </row>
    <row r="43" spans="1:15" x14ac:dyDescent="0.2">
      <c r="A43" s="68" t="s">
        <v>162</v>
      </c>
      <c r="B43" s="57">
        <v>1473</v>
      </c>
      <c r="C43" s="57">
        <v>109</v>
      </c>
      <c r="D43" s="57">
        <v>60</v>
      </c>
      <c r="E43" s="57">
        <v>84</v>
      </c>
      <c r="F43" s="66">
        <v>253</v>
      </c>
      <c r="G43" s="314">
        <v>169</v>
      </c>
      <c r="H43" s="315">
        <v>1895</v>
      </c>
      <c r="I43" s="113" t="s">
        <v>162</v>
      </c>
      <c r="J43" s="52">
        <v>0.77730870712401057</v>
      </c>
      <c r="K43" s="52">
        <v>5.7519788918205805E-2</v>
      </c>
      <c r="L43" s="52">
        <v>3.1662269129287601E-2</v>
      </c>
      <c r="M43" s="52">
        <v>4.432717678100264E-2</v>
      </c>
      <c r="N43" s="105">
        <v>0.13350923482849605</v>
      </c>
      <c r="O43" s="307">
        <v>8.9182058047493407E-2</v>
      </c>
    </row>
    <row r="44" spans="1:15" x14ac:dyDescent="0.2">
      <c r="A44" s="204" t="s">
        <v>163</v>
      </c>
      <c r="B44" s="205">
        <v>2339</v>
      </c>
      <c r="C44" s="205">
        <v>282</v>
      </c>
      <c r="D44" s="205">
        <v>330</v>
      </c>
      <c r="E44" s="205">
        <v>349</v>
      </c>
      <c r="F44" s="206">
        <v>961</v>
      </c>
      <c r="G44" s="316">
        <v>335</v>
      </c>
      <c r="H44" s="317">
        <v>3635</v>
      </c>
      <c r="I44" s="207" t="s">
        <v>163</v>
      </c>
      <c r="J44" s="186">
        <v>0.64346629986244841</v>
      </c>
      <c r="K44" s="186">
        <v>7.757909215955984E-2</v>
      </c>
      <c r="L44" s="186">
        <v>9.0784044016506193E-2</v>
      </c>
      <c r="M44" s="186">
        <v>9.601100412654745E-2</v>
      </c>
      <c r="N44" s="308">
        <v>0.26437414030261347</v>
      </c>
      <c r="O44" s="309">
        <v>9.2159559834938107E-2</v>
      </c>
    </row>
    <row r="45" spans="1:15" x14ac:dyDescent="0.2">
      <c r="A45" s="208" t="s">
        <v>164</v>
      </c>
      <c r="B45" s="209">
        <v>6986</v>
      </c>
      <c r="C45" s="209">
        <v>623</v>
      </c>
      <c r="D45" s="209">
        <v>565</v>
      </c>
      <c r="E45" s="209">
        <v>647</v>
      </c>
      <c r="F45" s="210">
        <v>1835</v>
      </c>
      <c r="G45" s="318">
        <v>934</v>
      </c>
      <c r="H45" s="319">
        <v>9755</v>
      </c>
      <c r="I45" s="211" t="s">
        <v>164</v>
      </c>
      <c r="J45" s="188">
        <v>0.71614556637621729</v>
      </c>
      <c r="K45" s="188">
        <v>6.3864684777037412E-2</v>
      </c>
      <c r="L45" s="188">
        <v>5.7919015889287544E-2</v>
      </c>
      <c r="M45" s="188">
        <v>6.6324961558175299E-2</v>
      </c>
      <c r="N45" s="202">
        <v>0.18810866222450026</v>
      </c>
      <c r="O45" s="310">
        <v>9.574577139928242E-2</v>
      </c>
    </row>
    <row r="46" spans="1:15" x14ac:dyDescent="0.2">
      <c r="A46" s="114" t="s">
        <v>218</v>
      </c>
      <c r="B46" s="58">
        <v>622</v>
      </c>
      <c r="C46" s="58">
        <v>90</v>
      </c>
      <c r="D46" s="58">
        <v>45</v>
      </c>
      <c r="E46" s="58">
        <v>76</v>
      </c>
      <c r="F46" s="65">
        <v>211</v>
      </c>
      <c r="G46" s="320">
        <v>78</v>
      </c>
      <c r="H46" s="321">
        <v>911</v>
      </c>
      <c r="I46" s="115" t="s">
        <v>218</v>
      </c>
      <c r="J46" s="36">
        <v>0.68276619099890234</v>
      </c>
      <c r="K46" s="36">
        <v>9.8792535675082324E-2</v>
      </c>
      <c r="L46" s="36">
        <v>4.9396267837541162E-2</v>
      </c>
      <c r="M46" s="36">
        <v>8.3424807903402856E-2</v>
      </c>
      <c r="N46" s="148">
        <v>0.23161361141602635</v>
      </c>
      <c r="O46" s="311">
        <v>8.5620197585071348E-2</v>
      </c>
    </row>
    <row r="47" spans="1:15" x14ac:dyDescent="0.2">
      <c r="A47" s="68" t="s">
        <v>219</v>
      </c>
      <c r="B47" s="57">
        <v>1015</v>
      </c>
      <c r="C47" s="57">
        <v>28</v>
      </c>
      <c r="D47" s="57">
        <v>10</v>
      </c>
      <c r="E47" s="57">
        <v>28</v>
      </c>
      <c r="F47" s="66">
        <v>66</v>
      </c>
      <c r="G47" s="314">
        <v>62</v>
      </c>
      <c r="H47" s="315">
        <v>1143</v>
      </c>
      <c r="I47" s="113" t="s">
        <v>219</v>
      </c>
      <c r="J47" s="52">
        <v>0.88801399825021876</v>
      </c>
      <c r="K47" s="52">
        <v>2.4496937882764653E-2</v>
      </c>
      <c r="L47" s="52">
        <v>8.7489063867016627E-3</v>
      </c>
      <c r="M47" s="52">
        <v>2.4496937882764653E-2</v>
      </c>
      <c r="N47" s="105">
        <v>5.774278215223097E-2</v>
      </c>
      <c r="O47" s="307">
        <v>5.4243219597550303E-2</v>
      </c>
    </row>
    <row r="48" spans="1:15" x14ac:dyDescent="0.2">
      <c r="A48" s="68" t="s">
        <v>167</v>
      </c>
      <c r="B48" s="57">
        <v>175</v>
      </c>
      <c r="C48" s="57">
        <v>5</v>
      </c>
      <c r="D48" s="57">
        <v>3</v>
      </c>
      <c r="E48" s="57">
        <v>10</v>
      </c>
      <c r="F48" s="66">
        <v>18</v>
      </c>
      <c r="G48" s="314">
        <v>55</v>
      </c>
      <c r="H48" s="315">
        <v>248</v>
      </c>
      <c r="I48" s="113" t="s">
        <v>167</v>
      </c>
      <c r="J48" s="52">
        <v>0.70564516129032262</v>
      </c>
      <c r="K48" s="52">
        <v>2.0161290322580645E-2</v>
      </c>
      <c r="L48" s="52">
        <v>1.2096774193548387E-2</v>
      </c>
      <c r="M48" s="52">
        <v>4.0322580645161289E-2</v>
      </c>
      <c r="N48" s="105">
        <v>7.2580645161290328E-2</v>
      </c>
      <c r="O48" s="307">
        <v>0.22177419354838709</v>
      </c>
    </row>
    <row r="49" spans="1:15" x14ac:dyDescent="0.2">
      <c r="A49" s="68" t="s">
        <v>168</v>
      </c>
      <c r="B49" s="57">
        <v>370</v>
      </c>
      <c r="C49" s="57">
        <v>36</v>
      </c>
      <c r="D49" s="57">
        <v>13</v>
      </c>
      <c r="E49" s="57">
        <v>20</v>
      </c>
      <c r="F49" s="66">
        <v>69</v>
      </c>
      <c r="G49" s="314">
        <v>78</v>
      </c>
      <c r="H49" s="315">
        <v>517</v>
      </c>
      <c r="I49" s="113" t="s">
        <v>168</v>
      </c>
      <c r="J49" s="52">
        <v>0.71566731141199225</v>
      </c>
      <c r="K49" s="52">
        <v>6.9632495164410058E-2</v>
      </c>
      <c r="L49" s="52">
        <v>2.5145067698259187E-2</v>
      </c>
      <c r="M49" s="52">
        <v>3.8684719535783368E-2</v>
      </c>
      <c r="N49" s="105">
        <v>0.13346228239845262</v>
      </c>
      <c r="O49" s="307">
        <v>0.15087040618955513</v>
      </c>
    </row>
    <row r="50" spans="1:15" x14ac:dyDescent="0.2">
      <c r="A50" s="204" t="s">
        <v>169</v>
      </c>
      <c r="B50" s="205">
        <v>496</v>
      </c>
      <c r="C50" s="205">
        <v>36</v>
      </c>
      <c r="D50" s="205">
        <v>9</v>
      </c>
      <c r="E50" s="205">
        <v>45</v>
      </c>
      <c r="F50" s="206">
        <v>90</v>
      </c>
      <c r="G50" s="316">
        <v>32</v>
      </c>
      <c r="H50" s="317">
        <v>618</v>
      </c>
      <c r="I50" s="207" t="s">
        <v>169</v>
      </c>
      <c r="J50" s="186">
        <v>0.80258899676375406</v>
      </c>
      <c r="K50" s="186">
        <v>5.8252427184466021E-2</v>
      </c>
      <c r="L50" s="186">
        <v>1.4563106796116505E-2</v>
      </c>
      <c r="M50" s="186">
        <v>7.281553398058252E-2</v>
      </c>
      <c r="N50" s="308">
        <v>0.14563106796116504</v>
      </c>
      <c r="O50" s="309">
        <v>5.1779935275080909E-2</v>
      </c>
    </row>
    <row r="51" spans="1:15" x14ac:dyDescent="0.2">
      <c r="A51" s="208" t="s">
        <v>170</v>
      </c>
      <c r="B51" s="209">
        <v>2678</v>
      </c>
      <c r="C51" s="209">
        <v>195</v>
      </c>
      <c r="D51" s="209">
        <v>80</v>
      </c>
      <c r="E51" s="209">
        <v>179</v>
      </c>
      <c r="F51" s="210">
        <v>454</v>
      </c>
      <c r="G51" s="318">
        <v>305</v>
      </c>
      <c r="H51" s="319">
        <v>3437</v>
      </c>
      <c r="I51" s="211" t="s">
        <v>170</v>
      </c>
      <c r="J51" s="188">
        <v>0.77916787896421302</v>
      </c>
      <c r="K51" s="188">
        <v>5.673552516729706E-2</v>
      </c>
      <c r="L51" s="188">
        <v>2.3276112889147511E-2</v>
      </c>
      <c r="M51" s="188">
        <v>5.208030258946756E-2</v>
      </c>
      <c r="N51" s="202">
        <v>0.13209194064591212</v>
      </c>
      <c r="O51" s="310">
        <v>8.8740180389874884E-2</v>
      </c>
    </row>
    <row r="52" spans="1:15" x14ac:dyDescent="0.2">
      <c r="A52" s="119" t="s">
        <v>241</v>
      </c>
      <c r="B52" s="70">
        <v>34640</v>
      </c>
      <c r="C52" s="70">
        <v>5139</v>
      </c>
      <c r="D52" s="70">
        <v>3876</v>
      </c>
      <c r="E52" s="71">
        <v>3553</v>
      </c>
      <c r="F52" s="72">
        <v>12568</v>
      </c>
      <c r="G52" s="72">
        <v>8387</v>
      </c>
      <c r="H52" s="322">
        <v>55595</v>
      </c>
      <c r="I52" s="120" t="s">
        <v>241</v>
      </c>
      <c r="J52" s="67">
        <v>0.62307761489342561</v>
      </c>
      <c r="K52" s="67">
        <v>9.243637017717421E-2</v>
      </c>
      <c r="L52" s="67">
        <v>6.9718499865095776E-2</v>
      </c>
      <c r="M52" s="67">
        <v>6.3908624876337805E-2</v>
      </c>
      <c r="N52" s="312">
        <v>0.22606349491860778</v>
      </c>
      <c r="O52" s="313">
        <v>0.15085889018796655</v>
      </c>
    </row>
    <row r="53" spans="1:15" x14ac:dyDescent="0.2">
      <c r="A53" s="114" t="s">
        <v>242</v>
      </c>
      <c r="B53" s="58">
        <v>365</v>
      </c>
      <c r="C53" s="58">
        <v>7</v>
      </c>
      <c r="D53" s="58">
        <v>2</v>
      </c>
      <c r="E53" s="58">
        <v>5</v>
      </c>
      <c r="F53" s="289">
        <v>14</v>
      </c>
      <c r="G53" s="320">
        <v>15</v>
      </c>
      <c r="H53" s="321">
        <v>394</v>
      </c>
      <c r="I53" s="115" t="s">
        <v>242</v>
      </c>
      <c r="J53" s="36">
        <v>0.92639593908629436</v>
      </c>
      <c r="K53" s="36">
        <v>1.7766497461928935E-2</v>
      </c>
      <c r="L53" s="36">
        <v>5.076142131979695E-3</v>
      </c>
      <c r="M53" s="36">
        <v>1.2690355329949238E-2</v>
      </c>
      <c r="N53" s="148">
        <v>3.553299492385787E-2</v>
      </c>
      <c r="O53" s="311">
        <v>3.8071065989847719E-2</v>
      </c>
    </row>
    <row r="54" spans="1:15" x14ac:dyDescent="0.2">
      <c r="A54" s="68" t="s">
        <v>172</v>
      </c>
      <c r="B54" s="57">
        <v>536</v>
      </c>
      <c r="C54" s="57">
        <v>19</v>
      </c>
      <c r="D54" s="57">
        <v>25</v>
      </c>
      <c r="E54" s="57">
        <v>16</v>
      </c>
      <c r="F54" s="290">
        <v>60</v>
      </c>
      <c r="G54" s="314">
        <v>10</v>
      </c>
      <c r="H54" s="315">
        <v>606</v>
      </c>
      <c r="I54" s="113" t="s">
        <v>172</v>
      </c>
      <c r="J54" s="52">
        <v>0.88448844884488453</v>
      </c>
      <c r="K54" s="52">
        <v>3.1353135313531351E-2</v>
      </c>
      <c r="L54" s="52">
        <v>4.1254125412541254E-2</v>
      </c>
      <c r="M54" s="52">
        <v>2.6402640264026403E-2</v>
      </c>
      <c r="N54" s="105">
        <v>9.9009900990099015E-2</v>
      </c>
      <c r="O54" s="307">
        <v>1.65016501650165E-2</v>
      </c>
    </row>
    <row r="55" spans="1:15" x14ac:dyDescent="0.2">
      <c r="A55" s="68" t="s">
        <v>173</v>
      </c>
      <c r="B55" s="57">
        <v>498</v>
      </c>
      <c r="C55" s="57">
        <v>2</v>
      </c>
      <c r="D55" s="57">
        <v>10</v>
      </c>
      <c r="E55" s="57">
        <v>9</v>
      </c>
      <c r="F55" s="290">
        <v>21</v>
      </c>
      <c r="G55" s="314">
        <v>76</v>
      </c>
      <c r="H55" s="315">
        <v>595</v>
      </c>
      <c r="I55" s="113" t="s">
        <v>173</v>
      </c>
      <c r="J55" s="52">
        <v>0.83697478991596641</v>
      </c>
      <c r="K55" s="52">
        <v>3.3613445378151263E-3</v>
      </c>
      <c r="L55" s="52">
        <v>1.680672268907563E-2</v>
      </c>
      <c r="M55" s="52">
        <v>1.5126050420168067E-2</v>
      </c>
      <c r="N55" s="105">
        <v>3.5294117647058823E-2</v>
      </c>
      <c r="O55" s="307">
        <v>0.12773109243697478</v>
      </c>
    </row>
    <row r="56" spans="1:15" x14ac:dyDescent="0.2">
      <c r="A56" s="204" t="s">
        <v>174</v>
      </c>
      <c r="B56" s="205">
        <v>884</v>
      </c>
      <c r="C56" s="205">
        <v>33</v>
      </c>
      <c r="D56" s="205">
        <v>40</v>
      </c>
      <c r="E56" s="205">
        <v>23</v>
      </c>
      <c r="F56" s="291">
        <v>96</v>
      </c>
      <c r="G56" s="316">
        <v>128</v>
      </c>
      <c r="H56" s="317">
        <v>1108</v>
      </c>
      <c r="I56" s="207" t="s">
        <v>174</v>
      </c>
      <c r="J56" s="186">
        <v>0.79783393501805056</v>
      </c>
      <c r="K56" s="186">
        <v>2.9783393501805054E-2</v>
      </c>
      <c r="L56" s="186">
        <v>3.6101083032490974E-2</v>
      </c>
      <c r="M56" s="186">
        <v>2.0758122743682311E-2</v>
      </c>
      <c r="N56" s="308">
        <v>8.6642599277978335E-2</v>
      </c>
      <c r="O56" s="309">
        <v>0.11552346570397112</v>
      </c>
    </row>
    <row r="57" spans="1:15" x14ac:dyDescent="0.2">
      <c r="A57" s="208" t="s">
        <v>243</v>
      </c>
      <c r="B57" s="209">
        <v>2283</v>
      </c>
      <c r="C57" s="209">
        <v>61</v>
      </c>
      <c r="D57" s="209">
        <v>77</v>
      </c>
      <c r="E57" s="209">
        <v>53</v>
      </c>
      <c r="F57" s="292">
        <v>191</v>
      </c>
      <c r="G57" s="318">
        <v>229</v>
      </c>
      <c r="H57" s="319">
        <v>2703</v>
      </c>
      <c r="I57" s="211" t="s">
        <v>243</v>
      </c>
      <c r="J57" s="188">
        <v>0.8446170921198668</v>
      </c>
      <c r="K57" s="188">
        <v>2.2567517573066964E-2</v>
      </c>
      <c r="L57" s="188">
        <v>2.8486866444691086E-2</v>
      </c>
      <c r="M57" s="188">
        <v>1.9607843137254902E-2</v>
      </c>
      <c r="N57" s="202">
        <v>7.0662227155012955E-2</v>
      </c>
      <c r="O57" s="310">
        <v>8.4720680725120234E-2</v>
      </c>
    </row>
    <row r="58" spans="1:15" x14ac:dyDescent="0.2">
      <c r="A58" s="121" t="s">
        <v>185</v>
      </c>
      <c r="B58" s="59">
        <v>36923</v>
      </c>
      <c r="C58" s="59">
        <v>5200</v>
      </c>
      <c r="D58" s="59">
        <v>3953</v>
      </c>
      <c r="E58" s="59">
        <v>3606</v>
      </c>
      <c r="F58" s="80">
        <v>12759</v>
      </c>
      <c r="G58" s="323">
        <v>8616</v>
      </c>
      <c r="H58" s="324">
        <v>58298</v>
      </c>
      <c r="I58" s="120" t="s">
        <v>185</v>
      </c>
      <c r="J58" s="67">
        <v>0.63334934303063573</v>
      </c>
      <c r="K58" s="67">
        <v>8.919688497032488E-2</v>
      </c>
      <c r="L58" s="67">
        <v>6.7806785824556584E-2</v>
      </c>
      <c r="M58" s="67">
        <v>6.1854609077498374E-2</v>
      </c>
      <c r="N58" s="312">
        <v>0.21885827987237985</v>
      </c>
      <c r="O58" s="313">
        <v>0.14779237709698445</v>
      </c>
    </row>
  </sheetData>
  <pageMargins left="0.7" right="0.7" top="0.75" bottom="0.75" header="0.3" footer="0.3"/>
  <tableParts count="1">
    <tablePart r:id="rId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P25"/>
  <sheetViews>
    <sheetView zoomScaleNormal="100" workbookViewId="0"/>
  </sheetViews>
  <sheetFormatPr defaultColWidth="7.33203125" defaultRowHeight="14.25" x14ac:dyDescent="0.2"/>
  <cols>
    <col min="1" max="2" width="17.33203125" style="31" customWidth="1"/>
    <col min="3" max="3" width="50.33203125" style="31" bestFit="1" customWidth="1"/>
    <col min="4" max="14" width="6.6640625" style="31" customWidth="1"/>
    <col min="15" max="16" width="11.6640625" style="31" customWidth="1"/>
    <col min="17" max="16384" width="7.33203125" style="31"/>
  </cols>
  <sheetData>
    <row r="1" spans="1:16" ht="15.75" x14ac:dyDescent="0.2">
      <c r="A1" s="253" t="s">
        <v>244</v>
      </c>
      <c r="B1" s="253"/>
    </row>
    <row r="2" spans="1:16" ht="15" x14ac:dyDescent="0.2">
      <c r="A2" s="270" t="s">
        <v>78</v>
      </c>
      <c r="B2" s="270"/>
    </row>
    <row r="3" spans="1:16" ht="15" x14ac:dyDescent="0.2">
      <c r="A3" s="13" t="s">
        <v>49</v>
      </c>
      <c r="B3" s="271"/>
    </row>
    <row r="4" spans="1:16" ht="15" x14ac:dyDescent="0.2">
      <c r="A4" s="13" t="s">
        <v>245</v>
      </c>
      <c r="B4" s="13"/>
    </row>
    <row r="5" spans="1:16" ht="51" x14ac:dyDescent="0.2">
      <c r="A5" s="81" t="s">
        <v>79</v>
      </c>
      <c r="B5" s="81" t="s">
        <v>246</v>
      </c>
      <c r="C5" s="81" t="s">
        <v>247</v>
      </c>
      <c r="D5" s="82" t="s">
        <v>189</v>
      </c>
      <c r="E5" s="82" t="s">
        <v>190</v>
      </c>
      <c r="F5" s="82" t="s">
        <v>191</v>
      </c>
      <c r="G5" s="82" t="s">
        <v>192</v>
      </c>
      <c r="H5" s="82" t="s">
        <v>193</v>
      </c>
      <c r="I5" s="82" t="s">
        <v>194</v>
      </c>
      <c r="J5" s="82" t="s">
        <v>195</v>
      </c>
      <c r="K5" s="82" t="s">
        <v>196</v>
      </c>
      <c r="L5" s="82" t="s">
        <v>197</v>
      </c>
      <c r="M5" s="82" t="s">
        <v>198</v>
      </c>
      <c r="N5" s="82" t="s">
        <v>199</v>
      </c>
      <c r="O5" s="83" t="s">
        <v>200</v>
      </c>
      <c r="P5" s="83" t="s">
        <v>81</v>
      </c>
    </row>
    <row r="6" spans="1:16" x14ac:dyDescent="0.2">
      <c r="A6" s="84" t="s">
        <v>82</v>
      </c>
      <c r="B6" s="84" t="s">
        <v>248</v>
      </c>
      <c r="C6" s="100" t="s">
        <v>249</v>
      </c>
      <c r="D6" s="23" t="s">
        <v>65</v>
      </c>
      <c r="E6" s="23" t="s">
        <v>65</v>
      </c>
      <c r="F6" s="23" t="s">
        <v>65</v>
      </c>
      <c r="G6" s="23" t="s">
        <v>65</v>
      </c>
      <c r="H6" s="23" t="s">
        <v>65</v>
      </c>
      <c r="I6" s="23">
        <v>2784</v>
      </c>
      <c r="J6" s="23">
        <v>2112</v>
      </c>
      <c r="K6" s="23">
        <v>1684</v>
      </c>
      <c r="L6" s="23">
        <v>1775</v>
      </c>
      <c r="M6" s="23">
        <v>1383</v>
      </c>
      <c r="N6" s="23">
        <v>1214</v>
      </c>
      <c r="O6" s="44" t="s">
        <v>65</v>
      </c>
      <c r="P6" s="90">
        <v>-0.12219812002892261</v>
      </c>
    </row>
    <row r="7" spans="1:16" x14ac:dyDescent="0.2">
      <c r="A7" s="163" t="s">
        <v>82</v>
      </c>
      <c r="B7" s="163" t="s">
        <v>248</v>
      </c>
      <c r="C7" s="232" t="s">
        <v>250</v>
      </c>
      <c r="D7" s="171" t="s">
        <v>65</v>
      </c>
      <c r="E7" s="171" t="s">
        <v>65</v>
      </c>
      <c r="F7" s="171" t="s">
        <v>65</v>
      </c>
      <c r="G7" s="171" t="s">
        <v>65</v>
      </c>
      <c r="H7" s="171" t="s">
        <v>65</v>
      </c>
      <c r="I7" s="171">
        <v>2731</v>
      </c>
      <c r="J7" s="171">
        <v>2429</v>
      </c>
      <c r="K7" s="171">
        <v>2214</v>
      </c>
      <c r="L7" s="171">
        <v>1956</v>
      </c>
      <c r="M7" s="171">
        <v>1801</v>
      </c>
      <c r="N7" s="171">
        <v>1748</v>
      </c>
      <c r="O7" s="272" t="s">
        <v>65</v>
      </c>
      <c r="P7" s="164">
        <v>-2.9428095502498586E-2</v>
      </c>
    </row>
    <row r="8" spans="1:16" x14ac:dyDescent="0.2">
      <c r="A8" s="325" t="s">
        <v>251</v>
      </c>
      <c r="B8" s="325" t="s">
        <v>248</v>
      </c>
      <c r="C8" s="326" t="s">
        <v>252</v>
      </c>
      <c r="D8" s="217">
        <v>12647</v>
      </c>
      <c r="E8" s="217">
        <v>9790</v>
      </c>
      <c r="F8" s="217">
        <v>7984</v>
      </c>
      <c r="G8" s="217">
        <v>6735</v>
      </c>
      <c r="H8" s="217">
        <v>5346</v>
      </c>
      <c r="I8" s="217">
        <v>5515</v>
      </c>
      <c r="J8" s="217">
        <v>4541</v>
      </c>
      <c r="K8" s="217">
        <v>3898</v>
      </c>
      <c r="L8" s="217">
        <v>3731</v>
      </c>
      <c r="M8" s="217">
        <v>3184</v>
      </c>
      <c r="N8" s="217">
        <v>2962</v>
      </c>
      <c r="O8" s="218">
        <v>-0.76579425950818369</v>
      </c>
      <c r="P8" s="218">
        <v>-6.9723618090452244E-2</v>
      </c>
    </row>
    <row r="9" spans="1:16" x14ac:dyDescent="0.2">
      <c r="A9" s="327" t="s">
        <v>82</v>
      </c>
      <c r="B9" s="327" t="s">
        <v>253</v>
      </c>
      <c r="C9" s="328" t="s">
        <v>249</v>
      </c>
      <c r="D9" s="173" t="s">
        <v>65</v>
      </c>
      <c r="E9" s="173" t="s">
        <v>65</v>
      </c>
      <c r="F9" s="173" t="s">
        <v>65</v>
      </c>
      <c r="G9" s="173" t="s">
        <v>65</v>
      </c>
      <c r="H9" s="173" t="s">
        <v>65</v>
      </c>
      <c r="I9" s="173">
        <v>1550</v>
      </c>
      <c r="J9" s="173">
        <v>1053</v>
      </c>
      <c r="K9" s="173">
        <v>784</v>
      </c>
      <c r="L9" s="173">
        <v>771</v>
      </c>
      <c r="M9" s="173">
        <v>649</v>
      </c>
      <c r="N9" s="173">
        <v>587</v>
      </c>
      <c r="O9" s="329" t="s">
        <v>65</v>
      </c>
      <c r="P9" s="170">
        <v>-9.5531587057010814E-2</v>
      </c>
    </row>
    <row r="10" spans="1:16" x14ac:dyDescent="0.2">
      <c r="A10" s="163" t="s">
        <v>82</v>
      </c>
      <c r="B10" s="163" t="s">
        <v>253</v>
      </c>
      <c r="C10" s="232" t="s">
        <v>250</v>
      </c>
      <c r="D10" s="171" t="s">
        <v>65</v>
      </c>
      <c r="E10" s="171" t="s">
        <v>65</v>
      </c>
      <c r="F10" s="171" t="s">
        <v>65</v>
      </c>
      <c r="G10" s="171" t="s">
        <v>65</v>
      </c>
      <c r="H10" s="171" t="s">
        <v>65</v>
      </c>
      <c r="I10" s="171">
        <v>701</v>
      </c>
      <c r="J10" s="171">
        <v>547</v>
      </c>
      <c r="K10" s="171">
        <v>538</v>
      </c>
      <c r="L10" s="171">
        <v>511</v>
      </c>
      <c r="M10" s="171">
        <v>484</v>
      </c>
      <c r="N10" s="171">
        <v>378</v>
      </c>
      <c r="O10" s="272" t="s">
        <v>65</v>
      </c>
      <c r="P10" s="164">
        <v>-0.21900826446280997</v>
      </c>
    </row>
    <row r="11" spans="1:16" x14ac:dyDescent="0.2">
      <c r="A11" s="325" t="s">
        <v>251</v>
      </c>
      <c r="B11" s="325" t="s">
        <v>253</v>
      </c>
      <c r="C11" s="326" t="s">
        <v>252</v>
      </c>
      <c r="D11" s="217">
        <v>8774</v>
      </c>
      <c r="E11" s="217">
        <v>6819</v>
      </c>
      <c r="F11" s="217">
        <v>5410</v>
      </c>
      <c r="G11" s="217">
        <v>4148</v>
      </c>
      <c r="H11" s="217">
        <v>3194</v>
      </c>
      <c r="I11" s="217">
        <v>2251</v>
      </c>
      <c r="J11" s="217">
        <v>1600</v>
      </c>
      <c r="K11" s="217">
        <v>1322</v>
      </c>
      <c r="L11" s="217">
        <v>1282</v>
      </c>
      <c r="M11" s="217">
        <v>1133</v>
      </c>
      <c r="N11" s="217">
        <v>965</v>
      </c>
      <c r="O11" s="218">
        <v>-0.89001595623432872</v>
      </c>
      <c r="P11" s="218">
        <v>-0.14827890556045897</v>
      </c>
    </row>
    <row r="12" spans="1:16" x14ac:dyDescent="0.2">
      <c r="A12" s="327" t="s">
        <v>82</v>
      </c>
      <c r="B12" s="327" t="s">
        <v>254</v>
      </c>
      <c r="C12" s="328" t="s">
        <v>249</v>
      </c>
      <c r="D12" s="173" t="s">
        <v>65</v>
      </c>
      <c r="E12" s="173" t="s">
        <v>65</v>
      </c>
      <c r="F12" s="173" t="s">
        <v>65</v>
      </c>
      <c r="G12" s="173" t="s">
        <v>65</v>
      </c>
      <c r="H12" s="173" t="s">
        <v>65</v>
      </c>
      <c r="I12" s="173">
        <v>4334</v>
      </c>
      <c r="J12" s="173">
        <v>3165</v>
      </c>
      <c r="K12" s="173">
        <v>2468</v>
      </c>
      <c r="L12" s="173">
        <v>2547</v>
      </c>
      <c r="M12" s="173">
        <v>2032</v>
      </c>
      <c r="N12" s="173">
        <v>1801</v>
      </c>
      <c r="O12" s="329" t="s">
        <v>65</v>
      </c>
      <c r="P12" s="170">
        <v>-0.11368110236220474</v>
      </c>
    </row>
    <row r="13" spans="1:16" x14ac:dyDescent="0.2">
      <c r="A13" s="84" t="s">
        <v>82</v>
      </c>
      <c r="B13" s="84" t="s">
        <v>254</v>
      </c>
      <c r="C13" s="100" t="s">
        <v>250</v>
      </c>
      <c r="D13" s="23" t="s">
        <v>65</v>
      </c>
      <c r="E13" s="23" t="s">
        <v>65</v>
      </c>
      <c r="F13" s="23" t="s">
        <v>65</v>
      </c>
      <c r="G13" s="23" t="s">
        <v>65</v>
      </c>
      <c r="H13" s="23" t="s">
        <v>65</v>
      </c>
      <c r="I13" s="23">
        <v>3432</v>
      </c>
      <c r="J13" s="23">
        <v>2976</v>
      </c>
      <c r="K13" s="23">
        <v>2752</v>
      </c>
      <c r="L13" s="23">
        <v>2467</v>
      </c>
      <c r="M13" s="23">
        <v>2285</v>
      </c>
      <c r="N13" s="23">
        <v>2126</v>
      </c>
      <c r="O13" s="44" t="s">
        <v>65</v>
      </c>
      <c r="P13" s="90">
        <v>-6.9584245076586448E-2</v>
      </c>
    </row>
    <row r="14" spans="1:16" x14ac:dyDescent="0.2">
      <c r="A14" s="163" t="s">
        <v>82</v>
      </c>
      <c r="B14" s="163" t="s">
        <v>254</v>
      </c>
      <c r="C14" s="232" t="s">
        <v>255</v>
      </c>
      <c r="D14" s="23" t="s">
        <v>65</v>
      </c>
      <c r="E14" s="23" t="s">
        <v>65</v>
      </c>
      <c r="F14" s="23" t="s">
        <v>65</v>
      </c>
      <c r="G14" s="23" t="s">
        <v>65</v>
      </c>
      <c r="H14" s="23" t="s">
        <v>65</v>
      </c>
      <c r="I14" s="171">
        <v>7766</v>
      </c>
      <c r="J14" s="171">
        <v>6141</v>
      </c>
      <c r="K14" s="171">
        <v>5220</v>
      </c>
      <c r="L14" s="171">
        <v>5014</v>
      </c>
      <c r="M14" s="171">
        <v>4317</v>
      </c>
      <c r="N14" s="171">
        <v>3927</v>
      </c>
      <c r="O14" s="272" t="s">
        <v>65</v>
      </c>
      <c r="P14" s="164" t="s">
        <v>65</v>
      </c>
    </row>
    <row r="15" spans="1:16" x14ac:dyDescent="0.2">
      <c r="A15" s="212" t="s">
        <v>251</v>
      </c>
      <c r="B15" s="212" t="s">
        <v>254</v>
      </c>
      <c r="C15" s="224" t="s">
        <v>252</v>
      </c>
      <c r="D15" s="174">
        <v>21422</v>
      </c>
      <c r="E15" s="174">
        <v>16611</v>
      </c>
      <c r="F15" s="174">
        <v>13397</v>
      </c>
      <c r="G15" s="174">
        <v>10883</v>
      </c>
      <c r="H15" s="174">
        <v>8542</v>
      </c>
      <c r="I15" s="174">
        <v>7766</v>
      </c>
      <c r="J15" s="174">
        <v>6141</v>
      </c>
      <c r="K15" s="174">
        <v>5220</v>
      </c>
      <c r="L15" s="174">
        <v>5014</v>
      </c>
      <c r="M15" s="174">
        <v>4317</v>
      </c>
      <c r="N15" s="174">
        <v>3927</v>
      </c>
      <c r="O15" s="213">
        <v>-0.8166837830267949</v>
      </c>
      <c r="P15" s="213">
        <v>-9.03405142460042E-2</v>
      </c>
    </row>
    <row r="16" spans="1:16" x14ac:dyDescent="0.2">
      <c r="A16" s="273" t="s">
        <v>86</v>
      </c>
      <c r="B16" s="273" t="s">
        <v>248</v>
      </c>
      <c r="C16" s="227" t="s">
        <v>256</v>
      </c>
      <c r="D16" s="23" t="s">
        <v>65</v>
      </c>
      <c r="E16" s="23" t="s">
        <v>65</v>
      </c>
      <c r="F16" s="23" t="s">
        <v>65</v>
      </c>
      <c r="G16" s="23" t="s">
        <v>65</v>
      </c>
      <c r="H16" s="23" t="s">
        <v>65</v>
      </c>
      <c r="I16" s="95">
        <v>0.50480507706255662</v>
      </c>
      <c r="J16" s="95">
        <v>0.46509579387800043</v>
      </c>
      <c r="K16" s="95">
        <v>0.43201641867624424</v>
      </c>
      <c r="L16" s="95">
        <v>0.47574376842669525</v>
      </c>
      <c r="M16" s="95">
        <v>0.43435929648241206</v>
      </c>
      <c r="N16" s="95">
        <v>0.40985820391627281</v>
      </c>
      <c r="O16" s="37" t="s">
        <v>65</v>
      </c>
      <c r="P16" s="274">
        <v>-2.4501092566139251</v>
      </c>
    </row>
    <row r="17" spans="1:16" x14ac:dyDescent="0.2">
      <c r="A17" s="163" t="s">
        <v>86</v>
      </c>
      <c r="B17" s="163" t="s">
        <v>248</v>
      </c>
      <c r="C17" s="232" t="s">
        <v>257</v>
      </c>
      <c r="D17" s="171" t="s">
        <v>65</v>
      </c>
      <c r="E17" s="171" t="s">
        <v>65</v>
      </c>
      <c r="F17" s="171" t="s">
        <v>65</v>
      </c>
      <c r="G17" s="171" t="s">
        <v>65</v>
      </c>
      <c r="H17" s="171" t="s">
        <v>65</v>
      </c>
      <c r="I17" s="164">
        <v>0.49519492293744333</v>
      </c>
      <c r="J17" s="164">
        <v>0.53490420612199951</v>
      </c>
      <c r="K17" s="164">
        <v>0.56798358132375582</v>
      </c>
      <c r="L17" s="164">
        <v>0.5242562315733047</v>
      </c>
      <c r="M17" s="164">
        <v>0.56564070351758799</v>
      </c>
      <c r="N17" s="164">
        <v>0.59014179608372719</v>
      </c>
      <c r="O17" s="272" t="s">
        <v>65</v>
      </c>
      <c r="P17" s="275">
        <v>2.4501092566139193</v>
      </c>
    </row>
    <row r="18" spans="1:16" x14ac:dyDescent="0.2">
      <c r="A18" s="325" t="s">
        <v>258</v>
      </c>
      <c r="B18" s="325" t="s">
        <v>248</v>
      </c>
      <c r="C18" s="326" t="s">
        <v>259</v>
      </c>
      <c r="D18" s="218">
        <v>0.59040194201951357</v>
      </c>
      <c r="E18" s="218">
        <v>0.58943946053344576</v>
      </c>
      <c r="F18" s="218">
        <v>0.59608780050769006</v>
      </c>
      <c r="G18" s="218">
        <v>0.6188550951024534</v>
      </c>
      <c r="H18" s="218">
        <v>0.62599531615925064</v>
      </c>
      <c r="I18" s="218">
        <v>0.71014679371619882</v>
      </c>
      <c r="J18" s="218">
        <v>0.7394561146393096</v>
      </c>
      <c r="K18" s="218">
        <v>0.74674329501915704</v>
      </c>
      <c r="L18" s="218">
        <v>0.74426491123079996</v>
      </c>
      <c r="M18" s="218">
        <v>0.73754922399814682</v>
      </c>
      <c r="N18" s="218">
        <v>0.75426534250063659</v>
      </c>
      <c r="O18" s="330">
        <v>16.386340048112302</v>
      </c>
      <c r="P18" s="330">
        <v>1.6716118502489774</v>
      </c>
    </row>
    <row r="19" spans="1:16" x14ac:dyDescent="0.2">
      <c r="A19" s="327" t="s">
        <v>86</v>
      </c>
      <c r="B19" s="327" t="s">
        <v>253</v>
      </c>
      <c r="C19" s="328" t="s">
        <v>260</v>
      </c>
      <c r="D19" s="173" t="s">
        <v>65</v>
      </c>
      <c r="E19" s="173" t="s">
        <v>65</v>
      </c>
      <c r="F19" s="173" t="s">
        <v>65</v>
      </c>
      <c r="G19" s="173" t="s">
        <v>65</v>
      </c>
      <c r="H19" s="173" t="s">
        <v>65</v>
      </c>
      <c r="I19" s="170">
        <v>0.68858285206574854</v>
      </c>
      <c r="J19" s="170">
        <v>0.65812499999999996</v>
      </c>
      <c r="K19" s="170">
        <v>0.59304084720121031</v>
      </c>
      <c r="L19" s="170">
        <v>0.60140405616224646</v>
      </c>
      <c r="M19" s="170">
        <v>0.57281553398058249</v>
      </c>
      <c r="N19" s="170">
        <v>0.60829015544041454</v>
      </c>
      <c r="O19" s="329" t="s">
        <v>65</v>
      </c>
      <c r="P19" s="331">
        <v>3.5474621459832045</v>
      </c>
    </row>
    <row r="20" spans="1:16" x14ac:dyDescent="0.2">
      <c r="A20" s="163" t="s">
        <v>86</v>
      </c>
      <c r="B20" s="163" t="s">
        <v>253</v>
      </c>
      <c r="C20" s="232" t="s">
        <v>261</v>
      </c>
      <c r="D20" s="171" t="s">
        <v>65</v>
      </c>
      <c r="E20" s="171" t="s">
        <v>65</v>
      </c>
      <c r="F20" s="171" t="s">
        <v>65</v>
      </c>
      <c r="G20" s="171" t="s">
        <v>65</v>
      </c>
      <c r="H20" s="171" t="s">
        <v>65</v>
      </c>
      <c r="I20" s="164">
        <v>0.31141714793425146</v>
      </c>
      <c r="J20" s="164">
        <v>0.34187499999999998</v>
      </c>
      <c r="K20" s="164">
        <v>0.40695915279878969</v>
      </c>
      <c r="L20" s="164">
        <v>0.39859594383775349</v>
      </c>
      <c r="M20" s="164">
        <v>0.42718446601941745</v>
      </c>
      <c r="N20" s="164">
        <v>0.39170984455958552</v>
      </c>
      <c r="O20" s="272" t="s">
        <v>65</v>
      </c>
      <c r="P20" s="275">
        <v>-3.5474621459831934</v>
      </c>
    </row>
    <row r="21" spans="1:16" x14ac:dyDescent="0.2">
      <c r="A21" s="325" t="s">
        <v>258</v>
      </c>
      <c r="B21" s="325" t="s">
        <v>253</v>
      </c>
      <c r="C21" s="326" t="s">
        <v>262</v>
      </c>
      <c r="D21" s="218">
        <v>0.40959805798048643</v>
      </c>
      <c r="E21" s="218">
        <v>0.4105605394665543</v>
      </c>
      <c r="F21" s="218">
        <v>0.40391219949231</v>
      </c>
      <c r="G21" s="218">
        <v>0.38114490489754665</v>
      </c>
      <c r="H21" s="218">
        <v>0.37400468384074942</v>
      </c>
      <c r="I21" s="218">
        <v>0.28985320628380118</v>
      </c>
      <c r="J21" s="218">
        <v>0.26054388536069045</v>
      </c>
      <c r="K21" s="218">
        <v>0.25325670498084291</v>
      </c>
      <c r="L21" s="218">
        <v>0.25573508876920009</v>
      </c>
      <c r="M21" s="218">
        <v>0.26245077600185313</v>
      </c>
      <c r="N21" s="218">
        <v>0.24573465749936338</v>
      </c>
      <c r="O21" s="330">
        <v>-16.386340048112306</v>
      </c>
      <c r="P21" s="330">
        <v>-1.6716118502489747</v>
      </c>
    </row>
    <row r="22" spans="1:16" x14ac:dyDescent="0.2">
      <c r="A22" s="327" t="s">
        <v>86</v>
      </c>
      <c r="B22" s="327" t="s">
        <v>254</v>
      </c>
      <c r="C22" s="328" t="s">
        <v>263</v>
      </c>
      <c r="D22" s="173" t="s">
        <v>65</v>
      </c>
      <c r="E22" s="173" t="s">
        <v>65</v>
      </c>
      <c r="F22" s="173" t="s">
        <v>65</v>
      </c>
      <c r="G22" s="173" t="s">
        <v>65</v>
      </c>
      <c r="H22" s="173" t="s">
        <v>65</v>
      </c>
      <c r="I22" s="170">
        <v>0.55807365439093481</v>
      </c>
      <c r="J22" s="170">
        <v>0.51538837322911579</v>
      </c>
      <c r="K22" s="170">
        <v>0.47279693486590041</v>
      </c>
      <c r="L22" s="170">
        <v>0.50797766254487431</v>
      </c>
      <c r="M22" s="170">
        <v>0.47069724345610375</v>
      </c>
      <c r="N22" s="170">
        <v>0.45861981156098802</v>
      </c>
      <c r="O22" s="329" t="s">
        <v>65</v>
      </c>
      <c r="P22" s="331">
        <v>-1.2077431895115731</v>
      </c>
    </row>
    <row r="23" spans="1:16" x14ac:dyDescent="0.2">
      <c r="A23" s="163" t="s">
        <v>86</v>
      </c>
      <c r="B23" s="163" t="s">
        <v>254</v>
      </c>
      <c r="C23" s="232" t="s">
        <v>264</v>
      </c>
      <c r="D23" s="23" t="s">
        <v>65</v>
      </c>
      <c r="E23" s="23" t="s">
        <v>65</v>
      </c>
      <c r="F23" s="23" t="s">
        <v>65</v>
      </c>
      <c r="G23" s="23" t="s">
        <v>65</v>
      </c>
      <c r="H23" s="23" t="s">
        <v>65</v>
      </c>
      <c r="I23" s="164">
        <v>0.44192634560906513</v>
      </c>
      <c r="J23" s="164">
        <v>0.48461162677088421</v>
      </c>
      <c r="K23" s="164">
        <v>0.52720306513409965</v>
      </c>
      <c r="L23" s="164">
        <v>0.49202233745512564</v>
      </c>
      <c r="M23" s="164">
        <v>0.52930275654389625</v>
      </c>
      <c r="N23" s="164">
        <v>0.54138018843901192</v>
      </c>
      <c r="O23" s="272" t="s">
        <v>65</v>
      </c>
      <c r="P23" s="275">
        <v>1.2077431895115676</v>
      </c>
    </row>
    <row r="24" spans="1:16" x14ac:dyDescent="0.2">
      <c r="A24" s="212" t="s">
        <v>258</v>
      </c>
      <c r="B24" s="212" t="s">
        <v>254</v>
      </c>
      <c r="C24" s="224" t="s">
        <v>265</v>
      </c>
      <c r="D24" s="213">
        <v>1.0000466831613837</v>
      </c>
      <c r="E24" s="213">
        <v>1.0001204166415798</v>
      </c>
      <c r="F24" s="213">
        <v>1.0002239808869644</v>
      </c>
      <c r="G24" s="213">
        <v>1</v>
      </c>
      <c r="H24" s="213">
        <v>1.0002341920374707</v>
      </c>
      <c r="I24" s="213">
        <v>1</v>
      </c>
      <c r="J24" s="213">
        <v>1</v>
      </c>
      <c r="K24" s="213">
        <v>1</v>
      </c>
      <c r="L24" s="213">
        <v>1.000199481348494</v>
      </c>
      <c r="M24" s="213">
        <v>1</v>
      </c>
      <c r="N24" s="213">
        <v>1</v>
      </c>
      <c r="O24" s="214" t="s">
        <v>65</v>
      </c>
      <c r="P24" s="214" t="s">
        <v>65</v>
      </c>
    </row>
    <row r="25" spans="1:16" ht="15" x14ac:dyDescent="0.2">
      <c r="O25" s="276"/>
    </row>
  </sheetData>
  <phoneticPr fontId="21" type="noConversion"/>
  <pageMargins left="0.7" right="0.7" top="0.75" bottom="0.75" header="0.3" footer="0.3"/>
  <pageSetup paperSize="9" orientation="portrait" r:id="rId1"/>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O13"/>
  <sheetViews>
    <sheetView workbookViewId="0"/>
  </sheetViews>
  <sheetFormatPr defaultColWidth="7.33203125" defaultRowHeight="15" x14ac:dyDescent="0.2"/>
  <cols>
    <col min="1" max="1" width="12.6640625" style="13" customWidth="1"/>
    <col min="2" max="2" width="12" style="13" customWidth="1"/>
    <col min="3" max="13" width="7.6640625" style="13" customWidth="1"/>
    <col min="14" max="14" width="11.33203125" style="13" customWidth="1"/>
    <col min="15" max="15" width="11.88671875" style="13" customWidth="1"/>
    <col min="16" max="16384" width="7.33203125" style="13"/>
  </cols>
  <sheetData>
    <row r="1" spans="1:15" ht="15.75" x14ac:dyDescent="0.2">
      <c r="A1" s="277" t="s">
        <v>266</v>
      </c>
      <c r="B1" s="277"/>
    </row>
    <row r="2" spans="1:15" x14ac:dyDescent="0.2">
      <c r="A2" s="270" t="s">
        <v>78</v>
      </c>
      <c r="B2" s="270"/>
      <c r="C2" s="31"/>
      <c r="D2" s="31"/>
      <c r="E2" s="31"/>
      <c r="F2" s="31"/>
      <c r="G2" s="31"/>
      <c r="H2" s="31"/>
      <c r="I2" s="31"/>
      <c r="J2" s="31"/>
    </row>
    <row r="3" spans="1:15" x14ac:dyDescent="0.2">
      <c r="A3" s="13" t="s">
        <v>245</v>
      </c>
      <c r="C3" s="31"/>
      <c r="D3" s="31"/>
      <c r="E3" s="31"/>
      <c r="F3" s="31"/>
      <c r="G3" s="31"/>
      <c r="H3" s="31"/>
      <c r="I3" s="31"/>
      <c r="J3" s="31"/>
    </row>
    <row r="4" spans="1:15" ht="51" x14ac:dyDescent="0.2">
      <c r="A4" s="125" t="s">
        <v>79</v>
      </c>
      <c r="B4" s="81" t="s">
        <v>267</v>
      </c>
      <c r="C4" s="82" t="s">
        <v>189</v>
      </c>
      <c r="D4" s="82" t="s">
        <v>190</v>
      </c>
      <c r="E4" s="82" t="s">
        <v>191</v>
      </c>
      <c r="F4" s="82" t="s">
        <v>192</v>
      </c>
      <c r="G4" s="82" t="s">
        <v>193</v>
      </c>
      <c r="H4" s="82" t="s">
        <v>194</v>
      </c>
      <c r="I4" s="82" t="s">
        <v>195</v>
      </c>
      <c r="J4" s="82" t="s">
        <v>196</v>
      </c>
      <c r="K4" s="82" t="s">
        <v>197</v>
      </c>
      <c r="L4" s="82" t="s">
        <v>198</v>
      </c>
      <c r="M4" s="82" t="s">
        <v>199</v>
      </c>
      <c r="N4" s="83" t="s">
        <v>200</v>
      </c>
      <c r="O4" s="83" t="s">
        <v>81</v>
      </c>
    </row>
    <row r="5" spans="1:15" x14ac:dyDescent="0.2">
      <c r="A5" s="100" t="s">
        <v>82</v>
      </c>
      <c r="B5" s="100" t="s">
        <v>203</v>
      </c>
      <c r="C5" s="230">
        <v>4802</v>
      </c>
      <c r="D5" s="230">
        <v>3796</v>
      </c>
      <c r="E5" s="230">
        <v>2916</v>
      </c>
      <c r="F5" s="230">
        <v>2252</v>
      </c>
      <c r="G5" s="230">
        <v>1765</v>
      </c>
      <c r="H5" s="230">
        <v>1472</v>
      </c>
      <c r="I5" s="230">
        <v>1055</v>
      </c>
      <c r="J5" s="230">
        <v>923</v>
      </c>
      <c r="K5" s="230">
        <v>1001</v>
      </c>
      <c r="L5" s="230">
        <v>875</v>
      </c>
      <c r="M5" s="230">
        <v>797</v>
      </c>
      <c r="N5" s="278">
        <v>-0.83402748854643893</v>
      </c>
      <c r="O5" s="278">
        <v>-8.914285714285719E-2</v>
      </c>
    </row>
    <row r="6" spans="1:15" x14ac:dyDescent="0.2">
      <c r="A6" s="100" t="s">
        <v>82</v>
      </c>
      <c r="B6" s="100" t="s">
        <v>202</v>
      </c>
      <c r="C6" s="230">
        <v>16429</v>
      </c>
      <c r="D6" s="230">
        <v>12602</v>
      </c>
      <c r="E6" s="230">
        <v>10303</v>
      </c>
      <c r="F6" s="230">
        <v>8449</v>
      </c>
      <c r="G6" s="230">
        <v>6625</v>
      </c>
      <c r="H6" s="230">
        <v>6173</v>
      </c>
      <c r="I6" s="230">
        <v>4978</v>
      </c>
      <c r="J6" s="230">
        <v>4198</v>
      </c>
      <c r="K6" s="230">
        <v>3908</v>
      </c>
      <c r="L6" s="230">
        <v>3375</v>
      </c>
      <c r="M6" s="230">
        <v>3068</v>
      </c>
      <c r="N6" s="278">
        <v>-0.81325704546837907</v>
      </c>
      <c r="O6" s="278">
        <v>-9.0962962962962912E-2</v>
      </c>
    </row>
    <row r="7" spans="1:15" x14ac:dyDescent="0.2">
      <c r="A7" s="232" t="s">
        <v>82</v>
      </c>
      <c r="B7" s="232" t="s">
        <v>204</v>
      </c>
      <c r="C7" s="233">
        <v>191</v>
      </c>
      <c r="D7" s="233">
        <v>213</v>
      </c>
      <c r="E7" s="233">
        <v>178</v>
      </c>
      <c r="F7" s="233">
        <v>182</v>
      </c>
      <c r="G7" s="233">
        <v>152</v>
      </c>
      <c r="H7" s="233">
        <v>121</v>
      </c>
      <c r="I7" s="233">
        <v>108</v>
      </c>
      <c r="J7" s="233">
        <v>99</v>
      </c>
      <c r="K7" s="233">
        <v>105</v>
      </c>
      <c r="L7" s="233">
        <v>67</v>
      </c>
      <c r="M7" s="233">
        <v>62</v>
      </c>
      <c r="N7" s="279">
        <v>-0.67539267015706805</v>
      </c>
      <c r="O7" s="279">
        <v>-7.4626865671641784E-2</v>
      </c>
    </row>
    <row r="8" spans="1:15" x14ac:dyDescent="0.2">
      <c r="A8" s="212" t="s">
        <v>251</v>
      </c>
      <c r="B8" s="212" t="s">
        <v>99</v>
      </c>
      <c r="C8" s="225">
        <v>21422</v>
      </c>
      <c r="D8" s="225">
        <v>16611</v>
      </c>
      <c r="E8" s="225">
        <v>13397</v>
      </c>
      <c r="F8" s="225">
        <v>10883</v>
      </c>
      <c r="G8" s="225">
        <v>8542</v>
      </c>
      <c r="H8" s="225">
        <v>7766</v>
      </c>
      <c r="I8" s="225">
        <v>6141</v>
      </c>
      <c r="J8" s="225">
        <v>5220</v>
      </c>
      <c r="K8" s="225">
        <v>5014</v>
      </c>
      <c r="L8" s="225">
        <v>4317</v>
      </c>
      <c r="M8" s="225">
        <v>3927</v>
      </c>
      <c r="N8" s="280">
        <v>-0.8166837830267949</v>
      </c>
      <c r="O8" s="280">
        <v>-9.03405142460042E-2</v>
      </c>
    </row>
    <row r="9" spans="1:15" x14ac:dyDescent="0.2">
      <c r="A9" s="227" t="s">
        <v>86</v>
      </c>
      <c r="B9" s="227" t="s">
        <v>203</v>
      </c>
      <c r="C9" s="281">
        <v>0.22617870095614903</v>
      </c>
      <c r="D9" s="281">
        <v>0.2314916453226003</v>
      </c>
      <c r="E9" s="281">
        <v>0.22059157273621302</v>
      </c>
      <c r="F9" s="281">
        <v>0.21044762171759648</v>
      </c>
      <c r="G9" s="281">
        <v>0.21036948748510131</v>
      </c>
      <c r="H9" s="281">
        <v>0.19254414650098103</v>
      </c>
      <c r="I9" s="281">
        <v>0.17487153986408088</v>
      </c>
      <c r="J9" s="281">
        <v>0.18023823471978129</v>
      </c>
      <c r="K9" s="281">
        <v>0.20391118354043594</v>
      </c>
      <c r="L9" s="281">
        <v>0.20588235294117646</v>
      </c>
      <c r="M9" s="281">
        <v>0.20620957309184992</v>
      </c>
      <c r="N9" s="282">
        <v>-1.9969127864299108</v>
      </c>
      <c r="O9" s="282">
        <v>3.2722015067346288E-2</v>
      </c>
    </row>
    <row r="10" spans="1:15" x14ac:dyDescent="0.2">
      <c r="A10" s="232" t="s">
        <v>86</v>
      </c>
      <c r="B10" s="232" t="s">
        <v>202</v>
      </c>
      <c r="C10" s="279">
        <v>0.773821299043851</v>
      </c>
      <c r="D10" s="279">
        <v>0.76850835467739964</v>
      </c>
      <c r="E10" s="279">
        <v>0.77940842726378701</v>
      </c>
      <c r="F10" s="279">
        <v>0.78955237828240354</v>
      </c>
      <c r="G10" s="279">
        <v>0.78963051251489869</v>
      </c>
      <c r="H10" s="279">
        <v>0.80745585349901894</v>
      </c>
      <c r="I10" s="279">
        <v>0.82512846013591912</v>
      </c>
      <c r="J10" s="279">
        <v>0.81976176528021871</v>
      </c>
      <c r="K10" s="279">
        <v>0.79608881645956409</v>
      </c>
      <c r="L10" s="279">
        <v>0.79411764705882348</v>
      </c>
      <c r="M10" s="279">
        <v>0.79379042690815005</v>
      </c>
      <c r="N10" s="283">
        <v>1.9969127864299052</v>
      </c>
      <c r="O10" s="283">
        <v>-3.2722015067343513E-2</v>
      </c>
    </row>
    <row r="11" spans="1:15" x14ac:dyDescent="0.2">
      <c r="A11" s="212" t="s">
        <v>258</v>
      </c>
      <c r="B11" s="212" t="s">
        <v>268</v>
      </c>
      <c r="C11" s="280">
        <v>1</v>
      </c>
      <c r="D11" s="280">
        <v>1</v>
      </c>
      <c r="E11" s="280">
        <v>1</v>
      </c>
      <c r="F11" s="280">
        <v>1</v>
      </c>
      <c r="G11" s="280">
        <v>1</v>
      </c>
      <c r="H11" s="280">
        <v>1</v>
      </c>
      <c r="I11" s="280">
        <v>1</v>
      </c>
      <c r="J11" s="280">
        <v>1</v>
      </c>
      <c r="K11" s="280">
        <v>1</v>
      </c>
      <c r="L11" s="280">
        <v>1</v>
      </c>
      <c r="M11" s="280">
        <v>1</v>
      </c>
      <c r="N11" s="214" t="s">
        <v>65</v>
      </c>
      <c r="O11" s="214" t="s">
        <v>65</v>
      </c>
    </row>
    <row r="12" spans="1:15" x14ac:dyDescent="0.2">
      <c r="C12" s="31"/>
      <c r="D12" s="31"/>
      <c r="E12" s="31"/>
      <c r="F12" s="31"/>
      <c r="G12" s="31"/>
      <c r="H12" s="31"/>
      <c r="I12" s="31"/>
      <c r="J12" s="31"/>
    </row>
    <row r="13" spans="1:15" x14ac:dyDescent="0.2">
      <c r="A13" s="31"/>
      <c r="B13" s="31"/>
      <c r="C13" s="31"/>
      <c r="D13" s="31"/>
      <c r="E13" s="31"/>
      <c r="F13" s="31"/>
      <c r="G13" s="31"/>
      <c r="H13" s="31"/>
      <c r="I13" s="31"/>
      <c r="J13" s="31"/>
      <c r="N13" s="284"/>
      <c r="O13" s="284"/>
    </row>
  </sheetData>
  <phoneticPr fontId="21" type="noConversion"/>
  <pageMargins left="0.7" right="0.7" top="0.75" bottom="0.75" header="0.3" footer="0.3"/>
  <pageSetup paperSize="9" orientation="portrait" r:id="rId1"/>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O29"/>
  <sheetViews>
    <sheetView zoomScaleNormal="100" workbookViewId="0"/>
  </sheetViews>
  <sheetFormatPr defaultColWidth="7.33203125" defaultRowHeight="15" x14ac:dyDescent="0.2"/>
  <cols>
    <col min="1" max="1" width="12.6640625" style="13" customWidth="1"/>
    <col min="2" max="2" width="18.6640625" style="13" bestFit="1" customWidth="1"/>
    <col min="3" max="13" width="7.33203125" style="89" customWidth="1"/>
    <col min="14" max="15" width="11.6640625" style="89" customWidth="1"/>
    <col min="16" max="16384" width="7.33203125" style="13"/>
  </cols>
  <sheetData>
    <row r="1" spans="1:15" ht="15.75" x14ac:dyDescent="0.2">
      <c r="A1" s="253" t="s">
        <v>312</v>
      </c>
      <c r="B1" s="253"/>
    </row>
    <row r="2" spans="1:15" x14ac:dyDescent="0.2">
      <c r="A2" s="270" t="s">
        <v>78</v>
      </c>
      <c r="B2" s="270"/>
      <c r="C2" s="88"/>
      <c r="D2" s="88"/>
      <c r="E2" s="88"/>
      <c r="F2" s="88"/>
      <c r="G2" s="88"/>
      <c r="H2" s="88"/>
      <c r="I2" s="88"/>
      <c r="J2" s="88"/>
    </row>
    <row r="3" spans="1:15" x14ac:dyDescent="0.2">
      <c r="A3" s="13" t="s">
        <v>245</v>
      </c>
      <c r="C3" s="88"/>
      <c r="D3" s="88"/>
      <c r="E3" s="88"/>
      <c r="F3" s="88"/>
      <c r="G3" s="88"/>
      <c r="H3" s="88"/>
      <c r="I3" s="88"/>
      <c r="J3" s="88"/>
    </row>
    <row r="4" spans="1:15" ht="51" x14ac:dyDescent="0.2">
      <c r="A4" s="125" t="s">
        <v>79</v>
      </c>
      <c r="B4" s="25" t="s">
        <v>269</v>
      </c>
      <c r="C4" s="82" t="s">
        <v>189</v>
      </c>
      <c r="D4" s="82" t="s">
        <v>190</v>
      </c>
      <c r="E4" s="82" t="s">
        <v>191</v>
      </c>
      <c r="F4" s="82" t="s">
        <v>192</v>
      </c>
      <c r="G4" s="82" t="s">
        <v>193</v>
      </c>
      <c r="H4" s="82" t="s">
        <v>194</v>
      </c>
      <c r="I4" s="82" t="s">
        <v>195</v>
      </c>
      <c r="J4" s="82" t="s">
        <v>196</v>
      </c>
      <c r="K4" s="82" t="s">
        <v>197</v>
      </c>
      <c r="L4" s="82" t="s">
        <v>198</v>
      </c>
      <c r="M4" s="82" t="s">
        <v>199</v>
      </c>
      <c r="N4" s="83" t="s">
        <v>200</v>
      </c>
      <c r="O4" s="83" t="s">
        <v>81</v>
      </c>
    </row>
    <row r="5" spans="1:15" x14ac:dyDescent="0.2">
      <c r="A5" s="26" t="s">
        <v>82</v>
      </c>
      <c r="B5" s="26" t="s">
        <v>270</v>
      </c>
      <c r="C5" s="23">
        <v>834</v>
      </c>
      <c r="D5" s="23">
        <v>629</v>
      </c>
      <c r="E5" s="23">
        <v>569</v>
      </c>
      <c r="F5" s="23">
        <v>469</v>
      </c>
      <c r="G5" s="23">
        <v>377</v>
      </c>
      <c r="H5" s="23">
        <v>394</v>
      </c>
      <c r="I5" s="23">
        <v>303</v>
      </c>
      <c r="J5" s="23">
        <v>215</v>
      </c>
      <c r="K5" s="23">
        <v>203</v>
      </c>
      <c r="L5" s="23">
        <v>190</v>
      </c>
      <c r="M5" s="23">
        <v>175</v>
      </c>
      <c r="N5" s="90">
        <v>-0.79016786570743403</v>
      </c>
      <c r="O5" s="90">
        <v>-7.8947368421052655E-2</v>
      </c>
    </row>
    <row r="6" spans="1:15" x14ac:dyDescent="0.2">
      <c r="A6" s="26" t="s">
        <v>82</v>
      </c>
      <c r="B6" s="26" t="s">
        <v>208</v>
      </c>
      <c r="C6" s="23">
        <v>1775</v>
      </c>
      <c r="D6" s="23">
        <v>1441</v>
      </c>
      <c r="E6" s="23">
        <v>1297</v>
      </c>
      <c r="F6" s="23">
        <v>1093</v>
      </c>
      <c r="G6" s="23">
        <v>809</v>
      </c>
      <c r="H6" s="23">
        <v>775</v>
      </c>
      <c r="I6" s="23">
        <v>742</v>
      </c>
      <c r="J6" s="23">
        <v>549</v>
      </c>
      <c r="K6" s="23">
        <v>482</v>
      </c>
      <c r="L6" s="23">
        <v>351</v>
      </c>
      <c r="M6" s="23">
        <v>424</v>
      </c>
      <c r="N6" s="90">
        <v>-0.76112676056338024</v>
      </c>
      <c r="O6" s="90">
        <v>0.20797720797720798</v>
      </c>
    </row>
    <row r="7" spans="1:15" x14ac:dyDescent="0.2">
      <c r="A7" s="162" t="s">
        <v>82</v>
      </c>
      <c r="B7" s="163" t="s">
        <v>96</v>
      </c>
      <c r="C7" s="171">
        <v>133</v>
      </c>
      <c r="D7" s="171">
        <v>92</v>
      </c>
      <c r="E7" s="171">
        <v>93</v>
      </c>
      <c r="F7" s="171">
        <v>86</v>
      </c>
      <c r="G7" s="171">
        <v>55</v>
      </c>
      <c r="H7" s="171">
        <v>57</v>
      </c>
      <c r="I7" s="171">
        <v>62</v>
      </c>
      <c r="J7" s="171">
        <v>29</v>
      </c>
      <c r="K7" s="171">
        <v>35</v>
      </c>
      <c r="L7" s="171">
        <v>22</v>
      </c>
      <c r="M7" s="171">
        <v>39</v>
      </c>
      <c r="N7" s="164">
        <v>-0.70676691729323315</v>
      </c>
      <c r="O7" s="164">
        <v>0.77272727272727271</v>
      </c>
    </row>
    <row r="8" spans="1:15" x14ac:dyDescent="0.2">
      <c r="A8" s="166" t="s">
        <v>82</v>
      </c>
      <c r="B8" s="167" t="s">
        <v>271</v>
      </c>
      <c r="C8" s="172">
        <v>2742</v>
      </c>
      <c r="D8" s="172">
        <v>2162</v>
      </c>
      <c r="E8" s="172">
        <v>1959</v>
      </c>
      <c r="F8" s="172">
        <v>1648</v>
      </c>
      <c r="G8" s="172">
        <v>1241</v>
      </c>
      <c r="H8" s="172">
        <v>1226</v>
      </c>
      <c r="I8" s="172">
        <v>1107</v>
      </c>
      <c r="J8" s="172">
        <v>793</v>
      </c>
      <c r="K8" s="172">
        <v>720</v>
      </c>
      <c r="L8" s="172">
        <v>563</v>
      </c>
      <c r="M8" s="172">
        <v>638</v>
      </c>
      <c r="N8" s="168">
        <v>-0.76732312180889861</v>
      </c>
      <c r="O8" s="168">
        <v>0.13321492007104796</v>
      </c>
    </row>
    <row r="9" spans="1:15" x14ac:dyDescent="0.2">
      <c r="A9" s="166" t="s">
        <v>82</v>
      </c>
      <c r="B9" s="166" t="s">
        <v>55</v>
      </c>
      <c r="C9" s="172">
        <v>17479</v>
      </c>
      <c r="D9" s="172">
        <v>13135</v>
      </c>
      <c r="E9" s="172">
        <v>10076</v>
      </c>
      <c r="F9" s="172">
        <v>7970</v>
      </c>
      <c r="G9" s="172">
        <v>6103</v>
      </c>
      <c r="H9" s="172">
        <v>5609</v>
      </c>
      <c r="I9" s="172">
        <v>4260</v>
      </c>
      <c r="J9" s="172">
        <v>3557</v>
      </c>
      <c r="K9" s="172">
        <v>3462</v>
      </c>
      <c r="L9" s="172">
        <v>3096</v>
      </c>
      <c r="M9" s="172">
        <v>2771</v>
      </c>
      <c r="N9" s="168">
        <v>-0.84146690314091199</v>
      </c>
      <c r="O9" s="168">
        <v>-0.10497416020671835</v>
      </c>
    </row>
    <row r="10" spans="1:15" x14ac:dyDescent="0.2">
      <c r="A10" s="166" t="s">
        <v>82</v>
      </c>
      <c r="B10" s="167" t="s">
        <v>204</v>
      </c>
      <c r="C10" s="172">
        <v>1201</v>
      </c>
      <c r="D10" s="172">
        <v>1314</v>
      </c>
      <c r="E10" s="172">
        <v>1362</v>
      </c>
      <c r="F10" s="172">
        <v>1265</v>
      </c>
      <c r="G10" s="172">
        <v>1198</v>
      </c>
      <c r="H10" s="172">
        <v>931</v>
      </c>
      <c r="I10" s="172">
        <v>774</v>
      </c>
      <c r="J10" s="172">
        <v>870</v>
      </c>
      <c r="K10" s="172">
        <v>832</v>
      </c>
      <c r="L10" s="172">
        <v>658</v>
      </c>
      <c r="M10" s="172">
        <v>518</v>
      </c>
      <c r="N10" s="168">
        <v>-0.56869275603663616</v>
      </c>
      <c r="O10" s="168">
        <v>-0.21276595744680848</v>
      </c>
    </row>
    <row r="11" spans="1:15" x14ac:dyDescent="0.2">
      <c r="A11" s="212" t="s">
        <v>251</v>
      </c>
      <c r="B11" s="212" t="s">
        <v>99</v>
      </c>
      <c r="C11" s="174">
        <v>21422</v>
      </c>
      <c r="D11" s="174">
        <v>16611</v>
      </c>
      <c r="E11" s="174">
        <v>13397</v>
      </c>
      <c r="F11" s="174">
        <v>10883</v>
      </c>
      <c r="G11" s="174">
        <v>8542</v>
      </c>
      <c r="H11" s="174">
        <v>7766</v>
      </c>
      <c r="I11" s="174">
        <v>6141</v>
      </c>
      <c r="J11" s="174">
        <v>5220</v>
      </c>
      <c r="K11" s="174">
        <v>5014</v>
      </c>
      <c r="L11" s="174">
        <v>4317</v>
      </c>
      <c r="M11" s="174">
        <v>3927</v>
      </c>
      <c r="N11" s="213">
        <v>-0.8166837830267949</v>
      </c>
      <c r="O11" s="213">
        <v>-9.03405142460042E-2</v>
      </c>
    </row>
    <row r="12" spans="1:15" x14ac:dyDescent="0.2">
      <c r="A12" s="110" t="s">
        <v>86</v>
      </c>
      <c r="B12" s="110" t="s">
        <v>270</v>
      </c>
      <c r="C12" s="95">
        <v>3.8931939127999256E-2</v>
      </c>
      <c r="D12" s="95">
        <v>3.786647402323761E-2</v>
      </c>
      <c r="E12" s="95">
        <v>4.2472195267597226E-2</v>
      </c>
      <c r="F12" s="95">
        <v>4.3094734907654142E-2</v>
      </c>
      <c r="G12" s="95">
        <v>4.4134863029735426E-2</v>
      </c>
      <c r="H12" s="95">
        <v>5.0733968580994077E-2</v>
      </c>
      <c r="I12" s="95">
        <v>4.9340498290180751E-2</v>
      </c>
      <c r="J12" s="95">
        <v>4.1187739463601533E-2</v>
      </c>
      <c r="K12" s="95">
        <v>4.0486637415237337E-2</v>
      </c>
      <c r="L12" s="95">
        <v>4.4012045401899465E-2</v>
      </c>
      <c r="M12" s="95">
        <v>4.4563279857397504E-2</v>
      </c>
      <c r="N12" s="111">
        <v>0.56313407293982487</v>
      </c>
      <c r="O12" s="111">
        <v>5.5123445549803973E-2</v>
      </c>
    </row>
    <row r="13" spans="1:15" x14ac:dyDescent="0.2">
      <c r="A13" s="26" t="s">
        <v>86</v>
      </c>
      <c r="B13" s="26" t="s">
        <v>208</v>
      </c>
      <c r="C13" s="90">
        <v>8.2858743347960034E-2</v>
      </c>
      <c r="D13" s="90">
        <v>8.6749744145445784E-2</v>
      </c>
      <c r="E13" s="90">
        <v>9.6812719265507205E-2</v>
      </c>
      <c r="F13" s="90">
        <v>0.10043186621336028</v>
      </c>
      <c r="G13" s="90">
        <v>9.4708499180519781E-2</v>
      </c>
      <c r="H13" s="90">
        <v>9.979397373165079E-2</v>
      </c>
      <c r="I13" s="90">
        <v>0.12082722683602019</v>
      </c>
      <c r="J13" s="90">
        <v>0.10517241379310345</v>
      </c>
      <c r="K13" s="90">
        <v>9.6130833665735937E-2</v>
      </c>
      <c r="L13" s="90">
        <v>8.1306462821403747E-2</v>
      </c>
      <c r="M13" s="90">
        <v>0.10797046091163738</v>
      </c>
      <c r="N13" s="91">
        <v>2.5111717563677347</v>
      </c>
      <c r="O13" s="91">
        <v>2.6663998090233636</v>
      </c>
    </row>
    <row r="14" spans="1:15" x14ac:dyDescent="0.2">
      <c r="A14" s="162" t="s">
        <v>86</v>
      </c>
      <c r="B14" s="163" t="s">
        <v>96</v>
      </c>
      <c r="C14" s="164">
        <v>6.2085706283260197E-3</v>
      </c>
      <c r="D14" s="164">
        <v>5.5384985852748175E-3</v>
      </c>
      <c r="E14" s="164">
        <v>6.9418526535791596E-3</v>
      </c>
      <c r="F14" s="164">
        <v>7.9022328402095013E-3</v>
      </c>
      <c r="G14" s="164">
        <v>6.4387731210489348E-3</v>
      </c>
      <c r="H14" s="164">
        <v>7.3396858099407675E-3</v>
      </c>
      <c r="I14" s="164">
        <v>1.0096075557726755E-2</v>
      </c>
      <c r="J14" s="164">
        <v>5.5555555555555558E-3</v>
      </c>
      <c r="K14" s="164">
        <v>6.9804547267650575E-3</v>
      </c>
      <c r="L14" s="164">
        <v>5.0961315728515174E-3</v>
      </c>
      <c r="M14" s="164">
        <v>9.9312452253628725E-3</v>
      </c>
      <c r="N14" s="165">
        <v>0.37226745970368524</v>
      </c>
      <c r="O14" s="165">
        <v>0.48351136525113553</v>
      </c>
    </row>
    <row r="15" spans="1:15" x14ac:dyDescent="0.2">
      <c r="A15" s="166" t="s">
        <v>86</v>
      </c>
      <c r="B15" s="167" t="s">
        <v>271</v>
      </c>
      <c r="C15" s="168">
        <v>0.12799925310428531</v>
      </c>
      <c r="D15" s="168">
        <v>0.13015471675395823</v>
      </c>
      <c r="E15" s="168">
        <v>0.14622676718668359</v>
      </c>
      <c r="F15" s="168">
        <v>0.15142883396122392</v>
      </c>
      <c r="G15" s="168">
        <v>0.14528213533130416</v>
      </c>
      <c r="H15" s="168">
        <v>0.15786762812258562</v>
      </c>
      <c r="I15" s="168">
        <v>0.18026380068392769</v>
      </c>
      <c r="J15" s="168">
        <v>0.15191570881226055</v>
      </c>
      <c r="K15" s="168">
        <v>0.14359792580773834</v>
      </c>
      <c r="L15" s="168">
        <v>0.13041463979615472</v>
      </c>
      <c r="M15" s="168">
        <v>0.16246498599439776</v>
      </c>
      <c r="N15" s="169">
        <v>3.4465732890112455</v>
      </c>
      <c r="O15" s="169">
        <v>3.2050346198243043</v>
      </c>
    </row>
    <row r="16" spans="1:15" x14ac:dyDescent="0.2">
      <c r="A16" s="166" t="s">
        <v>86</v>
      </c>
      <c r="B16" s="166" t="s">
        <v>55</v>
      </c>
      <c r="C16" s="168">
        <v>0.815936887312109</v>
      </c>
      <c r="D16" s="168">
        <v>0.79074107519113845</v>
      </c>
      <c r="E16" s="168">
        <v>0.75210868104799578</v>
      </c>
      <c r="F16" s="168">
        <v>0.73233483414499678</v>
      </c>
      <c r="G16" s="168">
        <v>0.71446967923202997</v>
      </c>
      <c r="H16" s="168">
        <v>0.72225083698171522</v>
      </c>
      <c r="I16" s="168">
        <v>0.69369809477283828</v>
      </c>
      <c r="J16" s="168">
        <v>0.6814176245210728</v>
      </c>
      <c r="K16" s="168">
        <v>0.69046669325887511</v>
      </c>
      <c r="L16" s="168">
        <v>0.71716469770674074</v>
      </c>
      <c r="M16" s="168">
        <v>0.7056277056277056</v>
      </c>
      <c r="N16" s="169">
        <v>-11.030918168440341</v>
      </c>
      <c r="O16" s="169">
        <v>-1.1536992079035135</v>
      </c>
    </row>
    <row r="17" spans="1:15" x14ac:dyDescent="0.2">
      <c r="A17" s="166" t="s">
        <v>86</v>
      </c>
      <c r="B17" s="166" t="s">
        <v>204</v>
      </c>
      <c r="C17" s="168">
        <v>5.6063859583605637E-2</v>
      </c>
      <c r="D17" s="168">
        <v>7.9104208054903383E-2</v>
      </c>
      <c r="E17" s="168">
        <v>0.10166455176532059</v>
      </c>
      <c r="F17" s="168">
        <v>0.11623633189377928</v>
      </c>
      <c r="G17" s="168">
        <v>0.1402481854366659</v>
      </c>
      <c r="H17" s="168">
        <v>0.11988153489569921</v>
      </c>
      <c r="I17" s="168">
        <v>0.126038104543234</v>
      </c>
      <c r="J17" s="168">
        <v>0.16666666666666666</v>
      </c>
      <c r="K17" s="168">
        <v>0.16593538093338653</v>
      </c>
      <c r="L17" s="168">
        <v>0.15242066249710448</v>
      </c>
      <c r="M17" s="168">
        <v>0.1319073083778966</v>
      </c>
      <c r="N17" s="169">
        <v>7.5843448794290973</v>
      </c>
      <c r="O17" s="169">
        <v>-2.0513354119207876</v>
      </c>
    </row>
    <row r="18" spans="1:15" x14ac:dyDescent="0.2">
      <c r="A18" s="212" t="s">
        <v>258</v>
      </c>
      <c r="B18" s="212" t="s">
        <v>272</v>
      </c>
      <c r="C18" s="213">
        <v>1</v>
      </c>
      <c r="D18" s="213">
        <v>1</v>
      </c>
      <c r="E18" s="213">
        <v>1</v>
      </c>
      <c r="F18" s="213">
        <v>1</v>
      </c>
      <c r="G18" s="213">
        <v>1</v>
      </c>
      <c r="H18" s="213">
        <v>1</v>
      </c>
      <c r="I18" s="213">
        <v>1</v>
      </c>
      <c r="J18" s="213">
        <v>1</v>
      </c>
      <c r="K18" s="213">
        <v>1</v>
      </c>
      <c r="L18" s="213">
        <v>1</v>
      </c>
      <c r="M18" s="213">
        <v>1</v>
      </c>
      <c r="N18" s="214" t="s">
        <v>65</v>
      </c>
      <c r="O18" s="214" t="s">
        <v>65</v>
      </c>
    </row>
    <row r="20" spans="1:15" x14ac:dyDescent="0.2">
      <c r="A20" s="285"/>
      <c r="B20" s="285"/>
      <c r="C20" s="85"/>
    </row>
    <row r="21" spans="1:15" x14ac:dyDescent="0.2">
      <c r="A21" s="31"/>
      <c r="B21" s="31"/>
      <c r="C21" s="88"/>
      <c r="M21" s="131"/>
    </row>
    <row r="22" spans="1:15" x14ac:dyDescent="0.2">
      <c r="A22" s="31"/>
      <c r="B22" s="31"/>
      <c r="C22" s="87"/>
      <c r="M22" s="131"/>
    </row>
    <row r="23" spans="1:15" x14ac:dyDescent="0.2">
      <c r="A23" s="31"/>
      <c r="B23" s="31"/>
      <c r="C23" s="87"/>
    </row>
    <row r="24" spans="1:15" x14ac:dyDescent="0.2">
      <c r="A24" s="31"/>
      <c r="B24" s="31"/>
      <c r="C24" s="87"/>
    </row>
    <row r="25" spans="1:15" x14ac:dyDescent="0.2">
      <c r="A25" s="31"/>
      <c r="B25" s="31"/>
      <c r="C25" s="87"/>
    </row>
    <row r="26" spans="1:15" x14ac:dyDescent="0.2">
      <c r="A26" s="31"/>
      <c r="B26" s="31"/>
      <c r="C26" s="88"/>
    </row>
    <row r="27" spans="1:15" x14ac:dyDescent="0.2">
      <c r="A27" s="31"/>
      <c r="B27" s="31"/>
      <c r="C27" s="92"/>
    </row>
    <row r="28" spans="1:15" x14ac:dyDescent="0.2">
      <c r="A28" s="31"/>
      <c r="B28" s="31"/>
      <c r="C28" s="92"/>
    </row>
    <row r="29" spans="1:15" x14ac:dyDescent="0.2">
      <c r="A29" s="31"/>
      <c r="B29" s="31"/>
      <c r="C29" s="87"/>
    </row>
  </sheetData>
  <phoneticPr fontId="21" type="noConversion"/>
  <pageMargins left="0.7" right="0.7" top="0.75" bottom="0.75" header="0.3" footer="0.3"/>
  <tableParts count="1">
    <tablePart r:id="rId1"/>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9AE5D5-BA70-493B-AA0C-B0C36BDE5D7F}">
  <dimension ref="A1:Q46"/>
  <sheetViews>
    <sheetView workbookViewId="0">
      <pane xSplit="2" ySplit="4" topLeftCell="C5" activePane="bottomRight" state="frozen"/>
      <selection pane="topRight" activeCell="R73" sqref="R73"/>
      <selection pane="bottomLeft" activeCell="R73" sqref="R73"/>
      <selection pane="bottomRight" activeCell="C5" sqref="C5"/>
    </sheetView>
  </sheetViews>
  <sheetFormatPr defaultColWidth="8.6640625" defaultRowHeight="15" x14ac:dyDescent="0.2"/>
  <cols>
    <col min="1" max="1" width="12.6640625" style="2" customWidth="1"/>
    <col min="2" max="2" width="25.33203125" style="2" customWidth="1"/>
    <col min="3" max="13" width="8.6640625" style="2"/>
    <col min="14" max="15" width="11.6640625" style="2" customWidth="1"/>
    <col min="16" max="16384" width="8.6640625" style="2"/>
  </cols>
  <sheetData>
    <row r="1" spans="1:15" ht="15.75" x14ac:dyDescent="0.2">
      <c r="A1" s="253" t="s">
        <v>273</v>
      </c>
      <c r="B1" s="253"/>
      <c r="C1" s="89"/>
      <c r="D1" s="89"/>
      <c r="E1" s="89"/>
      <c r="F1" s="89"/>
      <c r="G1" s="89"/>
      <c r="H1" s="89"/>
      <c r="I1" s="89"/>
      <c r="J1" s="89"/>
      <c r="K1" s="89"/>
      <c r="L1" s="89"/>
      <c r="M1" s="89"/>
      <c r="N1" s="89"/>
      <c r="O1" s="89"/>
    </row>
    <row r="2" spans="1:15" ht="15.75" x14ac:dyDescent="0.2">
      <c r="A2" s="270" t="s">
        <v>274</v>
      </c>
      <c r="B2" s="253"/>
      <c r="C2" s="89"/>
      <c r="D2" s="89"/>
      <c r="E2" s="89"/>
      <c r="F2" s="89"/>
      <c r="G2" s="89"/>
      <c r="H2" s="89"/>
      <c r="I2" s="89"/>
      <c r="J2" s="89"/>
      <c r="K2" s="89"/>
      <c r="L2" s="89"/>
      <c r="M2" s="89"/>
      <c r="N2" s="89"/>
      <c r="O2" s="89"/>
    </row>
    <row r="3" spans="1:15" x14ac:dyDescent="0.2">
      <c r="A3" s="13" t="s">
        <v>49</v>
      </c>
      <c r="B3" s="13"/>
      <c r="C3" s="89"/>
      <c r="D3" s="89"/>
      <c r="E3" s="89"/>
      <c r="F3" s="89"/>
      <c r="G3" s="89"/>
      <c r="H3" s="89"/>
      <c r="I3" s="89"/>
      <c r="J3" s="89"/>
      <c r="K3" s="89"/>
      <c r="L3" s="89"/>
      <c r="M3" s="89"/>
      <c r="N3" s="89"/>
      <c r="O3" s="89"/>
    </row>
    <row r="4" spans="1:15" ht="51" x14ac:dyDescent="0.2">
      <c r="A4" s="14" t="s">
        <v>267</v>
      </c>
      <c r="B4" s="14" t="s">
        <v>275</v>
      </c>
      <c r="C4" s="82" t="s">
        <v>189</v>
      </c>
      <c r="D4" s="82" t="s">
        <v>190</v>
      </c>
      <c r="E4" s="82" t="s">
        <v>191</v>
      </c>
      <c r="F4" s="82" t="s">
        <v>192</v>
      </c>
      <c r="G4" s="82" t="s">
        <v>193</v>
      </c>
      <c r="H4" s="82" t="s">
        <v>194</v>
      </c>
      <c r="I4" s="82" t="s">
        <v>195</v>
      </c>
      <c r="J4" s="82" t="s">
        <v>196</v>
      </c>
      <c r="K4" s="82" t="s">
        <v>197</v>
      </c>
      <c r="L4" s="82" t="s">
        <v>198</v>
      </c>
      <c r="M4" s="82" t="s">
        <v>199</v>
      </c>
      <c r="N4" s="83" t="s">
        <v>200</v>
      </c>
      <c r="O4" s="83" t="s">
        <v>81</v>
      </c>
    </row>
    <row r="5" spans="1:15" x14ac:dyDescent="0.2">
      <c r="A5" s="93" t="s">
        <v>203</v>
      </c>
      <c r="B5" s="93" t="s">
        <v>230</v>
      </c>
      <c r="C5" s="23">
        <v>379</v>
      </c>
      <c r="D5" s="23">
        <v>340</v>
      </c>
      <c r="E5" s="23">
        <v>291</v>
      </c>
      <c r="F5" s="23">
        <v>281</v>
      </c>
      <c r="G5" s="23">
        <v>249</v>
      </c>
      <c r="H5" s="23">
        <v>385</v>
      </c>
      <c r="I5" s="23">
        <v>342</v>
      </c>
      <c r="J5" s="23">
        <v>323</v>
      </c>
      <c r="K5" s="23">
        <v>377</v>
      </c>
      <c r="L5" s="23">
        <v>302</v>
      </c>
      <c r="M5" s="23">
        <v>273</v>
      </c>
      <c r="N5" s="90">
        <v>-0.27968337730870707</v>
      </c>
      <c r="O5" s="90">
        <v>-9.6026490066225212E-2</v>
      </c>
    </row>
    <row r="6" spans="1:15" x14ac:dyDescent="0.2">
      <c r="A6" s="93" t="s">
        <v>203</v>
      </c>
      <c r="B6" s="93" t="s">
        <v>228</v>
      </c>
      <c r="C6" s="23">
        <v>6</v>
      </c>
      <c r="D6" s="23">
        <v>5</v>
      </c>
      <c r="E6" s="23">
        <v>3</v>
      </c>
      <c r="F6" s="23">
        <v>4</v>
      </c>
      <c r="G6" s="23">
        <v>3</v>
      </c>
      <c r="H6" s="23">
        <v>3</v>
      </c>
      <c r="I6" s="23">
        <v>3</v>
      </c>
      <c r="J6" s="23">
        <v>2</v>
      </c>
      <c r="K6" s="23">
        <v>1</v>
      </c>
      <c r="L6" s="23">
        <v>1</v>
      </c>
      <c r="M6" s="23">
        <v>1</v>
      </c>
      <c r="N6" s="90">
        <v>-0.83333333333333337</v>
      </c>
      <c r="O6" s="90">
        <v>0</v>
      </c>
    </row>
    <row r="7" spans="1:15" x14ac:dyDescent="0.2">
      <c r="A7" s="93" t="s">
        <v>203</v>
      </c>
      <c r="B7" s="93" t="s">
        <v>227</v>
      </c>
      <c r="C7" s="23">
        <v>10</v>
      </c>
      <c r="D7" s="23">
        <v>0</v>
      </c>
      <c r="E7" s="23">
        <v>2</v>
      </c>
      <c r="F7" s="23">
        <v>1</v>
      </c>
      <c r="G7" s="23">
        <v>1</v>
      </c>
      <c r="H7" s="23">
        <v>5</v>
      </c>
      <c r="I7" s="23">
        <v>2</v>
      </c>
      <c r="J7" s="23">
        <v>3</v>
      </c>
      <c r="K7" s="23">
        <v>4</v>
      </c>
      <c r="L7" s="23">
        <v>1</v>
      </c>
      <c r="M7" s="23">
        <v>2</v>
      </c>
      <c r="N7" s="90">
        <v>-0.8</v>
      </c>
      <c r="O7" s="90">
        <v>1</v>
      </c>
    </row>
    <row r="8" spans="1:15" x14ac:dyDescent="0.2">
      <c r="A8" s="93" t="s">
        <v>203</v>
      </c>
      <c r="B8" s="93" t="s">
        <v>229</v>
      </c>
      <c r="C8" s="23">
        <v>1368</v>
      </c>
      <c r="D8" s="23">
        <v>1022</v>
      </c>
      <c r="E8" s="23">
        <v>760</v>
      </c>
      <c r="F8" s="23">
        <v>529</v>
      </c>
      <c r="G8" s="23">
        <v>329</v>
      </c>
      <c r="H8" s="23">
        <v>233</v>
      </c>
      <c r="I8" s="23">
        <v>105</v>
      </c>
      <c r="J8" s="23">
        <v>73</v>
      </c>
      <c r="K8" s="23">
        <v>91</v>
      </c>
      <c r="L8" s="23">
        <v>121</v>
      </c>
      <c r="M8" s="23">
        <v>106</v>
      </c>
      <c r="N8" s="90">
        <v>-0.92251461988304095</v>
      </c>
      <c r="O8" s="90">
        <v>-0.12396694214876036</v>
      </c>
    </row>
    <row r="9" spans="1:15" x14ac:dyDescent="0.2">
      <c r="A9" s="93" t="s">
        <v>203</v>
      </c>
      <c r="B9" s="93" t="s">
        <v>222</v>
      </c>
      <c r="C9" s="23">
        <v>78</v>
      </c>
      <c r="D9" s="23">
        <v>81</v>
      </c>
      <c r="E9" s="23">
        <v>54</v>
      </c>
      <c r="F9" s="23">
        <v>45</v>
      </c>
      <c r="G9" s="23">
        <v>28</v>
      </c>
      <c r="H9" s="23">
        <v>21</v>
      </c>
      <c r="I9" s="23">
        <v>20</v>
      </c>
      <c r="J9" s="23">
        <v>14</v>
      </c>
      <c r="K9" s="23">
        <v>15</v>
      </c>
      <c r="L9" s="23">
        <v>15</v>
      </c>
      <c r="M9" s="23">
        <v>16</v>
      </c>
      <c r="N9" s="90">
        <v>-0.79487179487179493</v>
      </c>
      <c r="O9" s="90">
        <v>6.6666666666666652E-2</v>
      </c>
    </row>
    <row r="10" spans="1:15" x14ac:dyDescent="0.2">
      <c r="A10" s="93" t="s">
        <v>203</v>
      </c>
      <c r="B10" s="93" t="s">
        <v>223</v>
      </c>
      <c r="C10" s="23">
        <v>372</v>
      </c>
      <c r="D10" s="23">
        <v>244</v>
      </c>
      <c r="E10" s="23">
        <v>158</v>
      </c>
      <c r="F10" s="23">
        <v>121</v>
      </c>
      <c r="G10" s="23">
        <v>90</v>
      </c>
      <c r="H10" s="23">
        <v>79</v>
      </c>
      <c r="I10" s="23">
        <v>50</v>
      </c>
      <c r="J10" s="23">
        <v>33</v>
      </c>
      <c r="K10" s="23">
        <v>28</v>
      </c>
      <c r="L10" s="23">
        <v>21</v>
      </c>
      <c r="M10" s="23">
        <v>25</v>
      </c>
      <c r="N10" s="90">
        <v>-0.93279569892473124</v>
      </c>
      <c r="O10" s="90">
        <v>0.19047619047619047</v>
      </c>
    </row>
    <row r="11" spans="1:15" x14ac:dyDescent="0.2">
      <c r="A11" s="93" t="s">
        <v>203</v>
      </c>
      <c r="B11" s="93" t="s">
        <v>276</v>
      </c>
      <c r="C11" s="23">
        <v>87</v>
      </c>
      <c r="D11" s="23">
        <v>113</v>
      </c>
      <c r="E11" s="23">
        <v>116</v>
      </c>
      <c r="F11" s="23">
        <v>88</v>
      </c>
      <c r="G11" s="23">
        <v>121</v>
      </c>
      <c r="H11" s="23">
        <v>135</v>
      </c>
      <c r="I11" s="23">
        <v>107</v>
      </c>
      <c r="J11" s="23">
        <v>84</v>
      </c>
      <c r="K11" s="23">
        <v>53</v>
      </c>
      <c r="L11" s="23">
        <v>50</v>
      </c>
      <c r="M11" s="23">
        <v>46</v>
      </c>
      <c r="N11" s="90">
        <v>-0.47126436781609193</v>
      </c>
      <c r="O11" s="90">
        <v>-7.999999999999996E-2</v>
      </c>
    </row>
    <row r="12" spans="1:15" x14ac:dyDescent="0.2">
      <c r="A12" s="93" t="s">
        <v>203</v>
      </c>
      <c r="B12" s="93" t="s">
        <v>226</v>
      </c>
      <c r="C12" s="23">
        <v>65</v>
      </c>
      <c r="D12" s="23">
        <v>51</v>
      </c>
      <c r="E12" s="23">
        <v>46</v>
      </c>
      <c r="F12" s="23">
        <v>44</v>
      </c>
      <c r="G12" s="23">
        <v>45</v>
      </c>
      <c r="H12" s="23">
        <v>41</v>
      </c>
      <c r="I12" s="23">
        <v>25</v>
      </c>
      <c r="J12" s="23">
        <v>30</v>
      </c>
      <c r="K12" s="23">
        <v>20</v>
      </c>
      <c r="L12" s="23">
        <v>23</v>
      </c>
      <c r="M12" s="23">
        <v>21</v>
      </c>
      <c r="N12" s="90">
        <v>-0.67692307692307696</v>
      </c>
      <c r="O12" s="90">
        <v>-8.6956521739130488E-2</v>
      </c>
    </row>
    <row r="13" spans="1:15" x14ac:dyDescent="0.2">
      <c r="A13" s="93" t="s">
        <v>203</v>
      </c>
      <c r="B13" s="93" t="s">
        <v>277</v>
      </c>
      <c r="C13" s="23">
        <v>58</v>
      </c>
      <c r="D13" s="23">
        <v>70</v>
      </c>
      <c r="E13" s="23">
        <v>45</v>
      </c>
      <c r="F13" s="23">
        <v>31</v>
      </c>
      <c r="G13" s="23">
        <v>27</v>
      </c>
      <c r="H13" s="23">
        <v>14</v>
      </c>
      <c r="I13" s="23">
        <v>16</v>
      </c>
      <c r="J13" s="23">
        <v>5</v>
      </c>
      <c r="K13" s="23">
        <v>16</v>
      </c>
      <c r="L13" s="23">
        <v>13</v>
      </c>
      <c r="M13" s="23">
        <v>11</v>
      </c>
      <c r="N13" s="90">
        <v>-0.81034482758620685</v>
      </c>
      <c r="O13" s="90">
        <v>-0.15384615384615385</v>
      </c>
    </row>
    <row r="14" spans="1:15" x14ac:dyDescent="0.2">
      <c r="A14" s="215" t="s">
        <v>203</v>
      </c>
      <c r="B14" s="215" t="s">
        <v>224</v>
      </c>
      <c r="C14" s="171">
        <v>32</v>
      </c>
      <c r="D14" s="171">
        <v>32</v>
      </c>
      <c r="E14" s="171">
        <v>13</v>
      </c>
      <c r="F14" s="171">
        <v>16</v>
      </c>
      <c r="G14" s="171">
        <v>12</v>
      </c>
      <c r="H14" s="171">
        <v>7</v>
      </c>
      <c r="I14" s="171">
        <v>4</v>
      </c>
      <c r="J14" s="171">
        <v>4</v>
      </c>
      <c r="K14" s="171">
        <v>1</v>
      </c>
      <c r="L14" s="171">
        <v>0</v>
      </c>
      <c r="M14" s="171">
        <v>1</v>
      </c>
      <c r="N14" s="164">
        <v>-0.96875</v>
      </c>
      <c r="O14" s="164" t="s">
        <v>65</v>
      </c>
    </row>
    <row r="15" spans="1:15" x14ac:dyDescent="0.2">
      <c r="A15" s="216" t="s">
        <v>203</v>
      </c>
      <c r="B15" s="216" t="s">
        <v>278</v>
      </c>
      <c r="C15" s="217">
        <v>2455</v>
      </c>
      <c r="D15" s="217">
        <v>1958</v>
      </c>
      <c r="E15" s="217">
        <v>1488</v>
      </c>
      <c r="F15" s="217">
        <v>1160</v>
      </c>
      <c r="G15" s="217">
        <v>905</v>
      </c>
      <c r="H15" s="217">
        <v>923</v>
      </c>
      <c r="I15" s="217">
        <v>674</v>
      </c>
      <c r="J15" s="217">
        <v>571</v>
      </c>
      <c r="K15" s="217">
        <v>606</v>
      </c>
      <c r="L15" s="217">
        <v>547</v>
      </c>
      <c r="M15" s="217">
        <v>502</v>
      </c>
      <c r="N15" s="218">
        <v>-0.79551934826883908</v>
      </c>
      <c r="O15" s="218">
        <v>-8.2266910420475292E-2</v>
      </c>
    </row>
    <row r="16" spans="1:15" x14ac:dyDescent="0.2">
      <c r="A16" s="219" t="s">
        <v>203</v>
      </c>
      <c r="B16" s="219" t="s">
        <v>279</v>
      </c>
      <c r="C16" s="173">
        <v>2346</v>
      </c>
      <c r="D16" s="173">
        <v>1838</v>
      </c>
      <c r="E16" s="173">
        <v>1426</v>
      </c>
      <c r="F16" s="173">
        <v>1092</v>
      </c>
      <c r="G16" s="173">
        <v>860</v>
      </c>
      <c r="H16" s="173">
        <v>549</v>
      </c>
      <c r="I16" s="173">
        <v>381</v>
      </c>
      <c r="J16" s="173">
        <v>352</v>
      </c>
      <c r="K16" s="173">
        <v>394</v>
      </c>
      <c r="L16" s="173">
        <v>328</v>
      </c>
      <c r="M16" s="173">
        <v>295</v>
      </c>
      <c r="N16" s="170">
        <v>-0.87425404944586527</v>
      </c>
      <c r="O16" s="170">
        <v>-0.10060975609756095</v>
      </c>
    </row>
    <row r="17" spans="1:17" x14ac:dyDescent="0.2">
      <c r="A17" s="215" t="s">
        <v>203</v>
      </c>
      <c r="B17" s="215" t="s">
        <v>204</v>
      </c>
      <c r="C17" s="171">
        <v>1</v>
      </c>
      <c r="D17" s="171">
        <v>0</v>
      </c>
      <c r="E17" s="171">
        <v>2</v>
      </c>
      <c r="F17" s="171">
        <v>0</v>
      </c>
      <c r="G17" s="171">
        <v>0</v>
      </c>
      <c r="H17" s="171">
        <v>0</v>
      </c>
      <c r="I17" s="171">
        <v>0</v>
      </c>
      <c r="J17" s="171">
        <v>0</v>
      </c>
      <c r="K17" s="171">
        <v>1</v>
      </c>
      <c r="L17" s="171">
        <v>0</v>
      </c>
      <c r="M17" s="171">
        <v>0</v>
      </c>
      <c r="N17" s="164" t="s">
        <v>65</v>
      </c>
      <c r="O17" s="164" t="s">
        <v>65</v>
      </c>
    </row>
    <row r="18" spans="1:17" x14ac:dyDescent="0.2">
      <c r="A18" s="220" t="s">
        <v>203</v>
      </c>
      <c r="B18" s="220" t="s">
        <v>254</v>
      </c>
      <c r="C18" s="174">
        <v>4802</v>
      </c>
      <c r="D18" s="174">
        <v>3796</v>
      </c>
      <c r="E18" s="174">
        <v>2916</v>
      </c>
      <c r="F18" s="174">
        <v>2252</v>
      </c>
      <c r="G18" s="174">
        <v>1765</v>
      </c>
      <c r="H18" s="174">
        <v>1472</v>
      </c>
      <c r="I18" s="174">
        <v>1055</v>
      </c>
      <c r="J18" s="174">
        <v>923</v>
      </c>
      <c r="K18" s="174">
        <v>1001</v>
      </c>
      <c r="L18" s="174">
        <v>875</v>
      </c>
      <c r="M18" s="174">
        <v>797</v>
      </c>
      <c r="N18" s="213">
        <v>-0.83402748854643893</v>
      </c>
      <c r="O18" s="213">
        <v>-8.914285714285719E-2</v>
      </c>
    </row>
    <row r="19" spans="1:17" x14ac:dyDescent="0.2">
      <c r="A19" s="94" t="s">
        <v>202</v>
      </c>
      <c r="B19" s="94" t="s">
        <v>230</v>
      </c>
      <c r="C19" s="39">
        <v>942</v>
      </c>
      <c r="D19" s="39">
        <v>792</v>
      </c>
      <c r="E19" s="39">
        <v>754</v>
      </c>
      <c r="F19" s="39">
        <v>687</v>
      </c>
      <c r="G19" s="39">
        <v>526</v>
      </c>
      <c r="H19" s="39">
        <v>687</v>
      </c>
      <c r="I19" s="39">
        <v>586</v>
      </c>
      <c r="J19" s="39">
        <v>625</v>
      </c>
      <c r="K19" s="39">
        <v>601</v>
      </c>
      <c r="L19" s="39">
        <v>522</v>
      </c>
      <c r="M19" s="39">
        <v>446</v>
      </c>
      <c r="N19" s="95">
        <v>-0.52653927813163481</v>
      </c>
      <c r="O19" s="95">
        <v>-0.14559386973180077</v>
      </c>
    </row>
    <row r="20" spans="1:17" x14ac:dyDescent="0.2">
      <c r="A20" s="93" t="s">
        <v>202</v>
      </c>
      <c r="B20" s="93" t="s">
        <v>228</v>
      </c>
      <c r="C20" s="23">
        <v>293</v>
      </c>
      <c r="D20" s="23">
        <v>266</v>
      </c>
      <c r="E20" s="23">
        <v>244</v>
      </c>
      <c r="F20" s="23">
        <v>142</v>
      </c>
      <c r="G20" s="23">
        <v>128</v>
      </c>
      <c r="H20" s="23">
        <v>101</v>
      </c>
      <c r="I20" s="23">
        <v>92</v>
      </c>
      <c r="J20" s="23">
        <v>74</v>
      </c>
      <c r="K20" s="23">
        <v>68</v>
      </c>
      <c r="L20" s="23">
        <v>59</v>
      </c>
      <c r="M20" s="23">
        <v>77</v>
      </c>
      <c r="N20" s="90">
        <v>-0.73720136518771329</v>
      </c>
      <c r="O20" s="90">
        <v>0.30508474576271194</v>
      </c>
    </row>
    <row r="21" spans="1:17" x14ac:dyDescent="0.2">
      <c r="A21" s="93" t="s">
        <v>202</v>
      </c>
      <c r="B21" s="93" t="s">
        <v>227</v>
      </c>
      <c r="C21" s="23">
        <v>62</v>
      </c>
      <c r="D21" s="23">
        <v>63</v>
      </c>
      <c r="E21" s="23">
        <v>61</v>
      </c>
      <c r="F21" s="23">
        <v>68</v>
      </c>
      <c r="G21" s="23">
        <v>33</v>
      </c>
      <c r="H21" s="23">
        <v>58</v>
      </c>
      <c r="I21" s="23">
        <v>66</v>
      </c>
      <c r="J21" s="23">
        <v>47</v>
      </c>
      <c r="K21" s="23">
        <v>48</v>
      </c>
      <c r="L21" s="23">
        <v>49</v>
      </c>
      <c r="M21" s="23">
        <v>29</v>
      </c>
      <c r="N21" s="90">
        <v>-0.532258064516129</v>
      </c>
      <c r="O21" s="90">
        <v>-0.40816326530612246</v>
      </c>
    </row>
    <row r="22" spans="1:17" x14ac:dyDescent="0.2">
      <c r="A22" s="93" t="s">
        <v>202</v>
      </c>
      <c r="B22" s="93" t="s">
        <v>229</v>
      </c>
      <c r="C22" s="23">
        <v>3815</v>
      </c>
      <c r="D22" s="23">
        <v>2616</v>
      </c>
      <c r="E22" s="23">
        <v>1906</v>
      </c>
      <c r="F22" s="23">
        <v>1577</v>
      </c>
      <c r="G22" s="23">
        <v>1052</v>
      </c>
      <c r="H22" s="23">
        <v>888</v>
      </c>
      <c r="I22" s="23">
        <v>577</v>
      </c>
      <c r="J22" s="23">
        <v>402</v>
      </c>
      <c r="K22" s="23">
        <v>518</v>
      </c>
      <c r="L22" s="23">
        <v>527</v>
      </c>
      <c r="M22" s="23">
        <v>517</v>
      </c>
      <c r="N22" s="90">
        <v>-0.86448230668414161</v>
      </c>
      <c r="O22" s="90">
        <v>-1.8975332068311146E-2</v>
      </c>
    </row>
    <row r="23" spans="1:17" x14ac:dyDescent="0.2">
      <c r="A23" s="93" t="s">
        <v>202</v>
      </c>
      <c r="B23" s="93" t="s">
        <v>222</v>
      </c>
      <c r="C23" s="23">
        <v>414</v>
      </c>
      <c r="D23" s="23">
        <v>356</v>
      </c>
      <c r="E23" s="23">
        <v>263</v>
      </c>
      <c r="F23" s="23">
        <v>237</v>
      </c>
      <c r="G23" s="23">
        <v>201</v>
      </c>
      <c r="H23" s="23">
        <v>143</v>
      </c>
      <c r="I23" s="23">
        <v>115</v>
      </c>
      <c r="J23" s="23">
        <v>108</v>
      </c>
      <c r="K23" s="23">
        <v>113</v>
      </c>
      <c r="L23" s="23">
        <v>91</v>
      </c>
      <c r="M23" s="23">
        <v>106</v>
      </c>
      <c r="N23" s="90">
        <v>-0.7439613526570048</v>
      </c>
      <c r="O23" s="90">
        <v>0.16483516483516492</v>
      </c>
    </row>
    <row r="24" spans="1:17" x14ac:dyDescent="0.2">
      <c r="A24" s="93" t="s">
        <v>202</v>
      </c>
      <c r="B24" s="93" t="s">
        <v>223</v>
      </c>
      <c r="C24" s="23">
        <v>3139</v>
      </c>
      <c r="D24" s="23">
        <v>2171</v>
      </c>
      <c r="E24" s="23">
        <v>1697</v>
      </c>
      <c r="F24" s="23">
        <v>1345</v>
      </c>
      <c r="G24" s="23">
        <v>1108</v>
      </c>
      <c r="H24" s="23">
        <v>1155</v>
      </c>
      <c r="I24" s="23">
        <v>1096</v>
      </c>
      <c r="J24" s="23">
        <v>735</v>
      </c>
      <c r="K24" s="23">
        <v>602</v>
      </c>
      <c r="L24" s="23">
        <v>452</v>
      </c>
      <c r="M24" s="23">
        <v>350</v>
      </c>
      <c r="N24" s="90">
        <v>-0.88849952214080918</v>
      </c>
      <c r="O24" s="90">
        <v>-0.22566371681415931</v>
      </c>
    </row>
    <row r="25" spans="1:17" x14ac:dyDescent="0.2">
      <c r="A25" s="93" t="s">
        <v>202</v>
      </c>
      <c r="B25" s="93" t="s">
        <v>276</v>
      </c>
      <c r="C25" s="23">
        <v>701</v>
      </c>
      <c r="D25" s="23">
        <v>836</v>
      </c>
      <c r="E25" s="23">
        <v>936</v>
      </c>
      <c r="F25" s="23">
        <v>1028</v>
      </c>
      <c r="G25" s="23">
        <v>979</v>
      </c>
      <c r="H25" s="23">
        <v>1173</v>
      </c>
      <c r="I25" s="23">
        <v>999</v>
      </c>
      <c r="J25" s="23">
        <v>1012</v>
      </c>
      <c r="K25" s="23">
        <v>824</v>
      </c>
      <c r="L25" s="23">
        <v>596</v>
      </c>
      <c r="M25" s="23">
        <v>642</v>
      </c>
      <c r="N25" s="90">
        <v>-8.4165477888730411E-2</v>
      </c>
      <c r="O25" s="90">
        <v>7.718120805369133E-2</v>
      </c>
    </row>
    <row r="26" spans="1:17" x14ac:dyDescent="0.2">
      <c r="A26" s="93" t="s">
        <v>202</v>
      </c>
      <c r="B26" s="93" t="s">
        <v>226</v>
      </c>
      <c r="C26" s="23">
        <v>222</v>
      </c>
      <c r="D26" s="23">
        <v>191</v>
      </c>
      <c r="E26" s="23">
        <v>183</v>
      </c>
      <c r="F26" s="23">
        <v>116</v>
      </c>
      <c r="G26" s="23">
        <v>121</v>
      </c>
      <c r="H26" s="23">
        <v>138</v>
      </c>
      <c r="I26" s="23">
        <v>96</v>
      </c>
      <c r="J26" s="23">
        <v>95</v>
      </c>
      <c r="K26" s="23">
        <v>95</v>
      </c>
      <c r="L26" s="23">
        <v>97</v>
      </c>
      <c r="M26" s="23">
        <v>97</v>
      </c>
      <c r="N26" s="90">
        <v>-0.56306306306306309</v>
      </c>
      <c r="O26" s="90">
        <v>0</v>
      </c>
      <c r="Q26" s="239"/>
    </row>
    <row r="27" spans="1:17" x14ac:dyDescent="0.2">
      <c r="A27" s="93" t="s">
        <v>202</v>
      </c>
      <c r="B27" s="93" t="s">
        <v>277</v>
      </c>
      <c r="C27" s="23">
        <v>393</v>
      </c>
      <c r="D27" s="23">
        <v>324</v>
      </c>
      <c r="E27" s="23">
        <v>285</v>
      </c>
      <c r="F27" s="23">
        <v>216</v>
      </c>
      <c r="G27" s="23">
        <v>148</v>
      </c>
      <c r="H27" s="23">
        <v>134</v>
      </c>
      <c r="I27" s="23">
        <v>134</v>
      </c>
      <c r="J27" s="23">
        <v>131</v>
      </c>
      <c r="K27" s="23">
        <v>178</v>
      </c>
      <c r="L27" s="23">
        <v>180</v>
      </c>
      <c r="M27" s="23">
        <v>136</v>
      </c>
      <c r="N27" s="90">
        <v>-0.65394402035623411</v>
      </c>
      <c r="O27" s="90">
        <v>-0.24444444444444446</v>
      </c>
    </row>
    <row r="28" spans="1:17" x14ac:dyDescent="0.2">
      <c r="A28" s="215" t="s">
        <v>202</v>
      </c>
      <c r="B28" s="215" t="s">
        <v>224</v>
      </c>
      <c r="C28" s="171">
        <v>88</v>
      </c>
      <c r="D28" s="171">
        <v>87</v>
      </c>
      <c r="E28" s="171">
        <v>54</v>
      </c>
      <c r="F28" s="171">
        <v>40</v>
      </c>
      <c r="G28" s="171">
        <v>39</v>
      </c>
      <c r="H28" s="171">
        <v>33</v>
      </c>
      <c r="I28" s="171">
        <v>23</v>
      </c>
      <c r="J28" s="171">
        <v>21</v>
      </c>
      <c r="K28" s="171">
        <v>9</v>
      </c>
      <c r="L28" s="171">
        <v>10</v>
      </c>
      <c r="M28" s="171">
        <v>12</v>
      </c>
      <c r="N28" s="164">
        <v>-0.86363636363636365</v>
      </c>
      <c r="O28" s="164">
        <v>0.19999999999999996</v>
      </c>
    </row>
    <row r="29" spans="1:17" x14ac:dyDescent="0.2">
      <c r="A29" s="216" t="s">
        <v>202</v>
      </c>
      <c r="B29" s="216" t="s">
        <v>278</v>
      </c>
      <c r="C29" s="217">
        <v>10069</v>
      </c>
      <c r="D29" s="217">
        <v>7702</v>
      </c>
      <c r="E29" s="217">
        <v>6383</v>
      </c>
      <c r="F29" s="217">
        <v>5456</v>
      </c>
      <c r="G29" s="217">
        <v>4335</v>
      </c>
      <c r="H29" s="217">
        <v>4510</v>
      </c>
      <c r="I29" s="217">
        <v>3784</v>
      </c>
      <c r="J29" s="217">
        <v>3250</v>
      </c>
      <c r="K29" s="217">
        <v>3056</v>
      </c>
      <c r="L29" s="217">
        <v>2583</v>
      </c>
      <c r="M29" s="217">
        <v>2412</v>
      </c>
      <c r="N29" s="218">
        <v>-0.76045287516138638</v>
      </c>
      <c r="O29" s="218">
        <v>-6.6202090592334506E-2</v>
      </c>
    </row>
    <row r="30" spans="1:17" x14ac:dyDescent="0.2">
      <c r="A30" s="219" t="s">
        <v>202</v>
      </c>
      <c r="B30" s="219" t="s">
        <v>279</v>
      </c>
      <c r="C30" s="173">
        <v>6360</v>
      </c>
      <c r="D30" s="173">
        <v>4898</v>
      </c>
      <c r="E30" s="173">
        <v>3919</v>
      </c>
      <c r="F30" s="173">
        <v>2993</v>
      </c>
      <c r="G30" s="173">
        <v>2288</v>
      </c>
      <c r="H30" s="173">
        <v>1663</v>
      </c>
      <c r="I30" s="173">
        <v>1194</v>
      </c>
      <c r="J30" s="173">
        <v>948</v>
      </c>
      <c r="K30" s="173">
        <v>852</v>
      </c>
      <c r="L30" s="173">
        <v>792</v>
      </c>
      <c r="M30" s="173">
        <v>656</v>
      </c>
      <c r="N30" s="170">
        <v>-0.89685534591194971</v>
      </c>
      <c r="O30" s="170">
        <v>-0.17171717171717171</v>
      </c>
    </row>
    <row r="31" spans="1:17" x14ac:dyDescent="0.2">
      <c r="A31" s="215" t="s">
        <v>202</v>
      </c>
      <c r="B31" s="215" t="s">
        <v>204</v>
      </c>
      <c r="C31" s="171">
        <v>0</v>
      </c>
      <c r="D31" s="171">
        <v>2</v>
      </c>
      <c r="E31" s="171">
        <v>1</v>
      </c>
      <c r="F31" s="171">
        <v>0</v>
      </c>
      <c r="G31" s="171">
        <v>2</v>
      </c>
      <c r="H31" s="171">
        <v>0</v>
      </c>
      <c r="I31" s="171">
        <v>0</v>
      </c>
      <c r="J31" s="171">
        <v>0</v>
      </c>
      <c r="K31" s="171">
        <v>0</v>
      </c>
      <c r="L31" s="171">
        <v>0</v>
      </c>
      <c r="M31" s="171">
        <v>0</v>
      </c>
      <c r="N31" s="164" t="s">
        <v>65</v>
      </c>
      <c r="O31" s="164" t="s">
        <v>65</v>
      </c>
    </row>
    <row r="32" spans="1:17" x14ac:dyDescent="0.2">
      <c r="A32" s="220" t="s">
        <v>202</v>
      </c>
      <c r="B32" s="220" t="s">
        <v>254</v>
      </c>
      <c r="C32" s="174">
        <v>16429</v>
      </c>
      <c r="D32" s="174">
        <v>12602</v>
      </c>
      <c r="E32" s="174">
        <v>10303</v>
      </c>
      <c r="F32" s="174">
        <v>8449</v>
      </c>
      <c r="G32" s="174">
        <v>6625</v>
      </c>
      <c r="H32" s="174">
        <v>6173</v>
      </c>
      <c r="I32" s="174">
        <v>4978</v>
      </c>
      <c r="J32" s="174">
        <v>4198</v>
      </c>
      <c r="K32" s="174">
        <v>3908</v>
      </c>
      <c r="L32" s="174">
        <v>3375</v>
      </c>
      <c r="M32" s="174">
        <v>3068</v>
      </c>
      <c r="N32" s="213">
        <v>-0.81325704546837907</v>
      </c>
      <c r="O32" s="213">
        <v>-9.0962962962962912E-2</v>
      </c>
    </row>
    <row r="33" spans="1:17" x14ac:dyDescent="0.2">
      <c r="A33" s="94" t="s">
        <v>99</v>
      </c>
      <c r="B33" s="94" t="s">
        <v>230</v>
      </c>
      <c r="C33" s="39">
        <v>1337</v>
      </c>
      <c r="D33" s="39">
        <v>1154</v>
      </c>
      <c r="E33" s="39">
        <v>1068</v>
      </c>
      <c r="F33" s="39">
        <v>994</v>
      </c>
      <c r="G33" s="39">
        <v>793</v>
      </c>
      <c r="H33" s="39">
        <v>1090</v>
      </c>
      <c r="I33" s="39">
        <v>953</v>
      </c>
      <c r="J33" s="39">
        <v>968</v>
      </c>
      <c r="K33" s="39">
        <v>1005</v>
      </c>
      <c r="L33" s="39">
        <v>847</v>
      </c>
      <c r="M33" s="39">
        <v>736</v>
      </c>
      <c r="N33" s="95">
        <v>-0.44951383694839198</v>
      </c>
      <c r="O33" s="95">
        <v>-0.1310507674144038</v>
      </c>
    </row>
    <row r="34" spans="1:17" x14ac:dyDescent="0.2">
      <c r="A34" s="93" t="s">
        <v>99</v>
      </c>
      <c r="B34" s="93" t="s">
        <v>228</v>
      </c>
      <c r="C34" s="23">
        <v>303</v>
      </c>
      <c r="D34" s="23">
        <v>277</v>
      </c>
      <c r="E34" s="23">
        <v>248</v>
      </c>
      <c r="F34" s="23">
        <v>151</v>
      </c>
      <c r="G34" s="23">
        <v>134</v>
      </c>
      <c r="H34" s="23">
        <v>109</v>
      </c>
      <c r="I34" s="23">
        <v>98</v>
      </c>
      <c r="J34" s="23">
        <v>76</v>
      </c>
      <c r="K34" s="23">
        <v>70</v>
      </c>
      <c r="L34" s="23">
        <v>62</v>
      </c>
      <c r="M34" s="23">
        <v>79</v>
      </c>
      <c r="N34" s="90">
        <v>-0.73927392739273934</v>
      </c>
      <c r="O34" s="90">
        <v>0.27419354838709675</v>
      </c>
    </row>
    <row r="35" spans="1:17" x14ac:dyDescent="0.2">
      <c r="A35" s="93" t="s">
        <v>99</v>
      </c>
      <c r="B35" s="93" t="s">
        <v>227</v>
      </c>
      <c r="C35" s="23">
        <v>73</v>
      </c>
      <c r="D35" s="23">
        <v>64</v>
      </c>
      <c r="E35" s="23">
        <v>63</v>
      </c>
      <c r="F35" s="23">
        <v>71</v>
      </c>
      <c r="G35" s="23">
        <v>34</v>
      </c>
      <c r="H35" s="23">
        <v>63</v>
      </c>
      <c r="I35" s="23">
        <v>69</v>
      </c>
      <c r="J35" s="23">
        <v>51</v>
      </c>
      <c r="K35" s="23">
        <v>55</v>
      </c>
      <c r="L35" s="23">
        <v>50</v>
      </c>
      <c r="M35" s="23">
        <v>31</v>
      </c>
      <c r="N35" s="90">
        <v>-0.57534246575342474</v>
      </c>
      <c r="O35" s="90">
        <v>-0.38</v>
      </c>
      <c r="Q35" s="248"/>
    </row>
    <row r="36" spans="1:17" x14ac:dyDescent="0.2">
      <c r="A36" s="93" t="s">
        <v>99</v>
      </c>
      <c r="B36" s="93" t="s">
        <v>229</v>
      </c>
      <c r="C36" s="23">
        <v>5231</v>
      </c>
      <c r="D36" s="23">
        <v>3672</v>
      </c>
      <c r="E36" s="23">
        <v>2696</v>
      </c>
      <c r="F36" s="23">
        <v>2143</v>
      </c>
      <c r="G36" s="23">
        <v>1402</v>
      </c>
      <c r="H36" s="23">
        <v>1129</v>
      </c>
      <c r="I36" s="23">
        <v>695</v>
      </c>
      <c r="J36" s="23">
        <v>482</v>
      </c>
      <c r="K36" s="23">
        <v>621</v>
      </c>
      <c r="L36" s="23">
        <v>656</v>
      </c>
      <c r="M36" s="23">
        <v>630</v>
      </c>
      <c r="N36" s="90">
        <v>-0.8795641368763143</v>
      </c>
      <c r="O36" s="90">
        <v>-3.963414634146345E-2</v>
      </c>
    </row>
    <row r="37" spans="1:17" x14ac:dyDescent="0.2">
      <c r="A37" s="93" t="s">
        <v>99</v>
      </c>
      <c r="B37" s="93" t="s">
        <v>222</v>
      </c>
      <c r="C37" s="23">
        <v>501</v>
      </c>
      <c r="D37" s="23">
        <v>448</v>
      </c>
      <c r="E37" s="23">
        <v>327</v>
      </c>
      <c r="F37" s="23">
        <v>288</v>
      </c>
      <c r="G37" s="23">
        <v>232</v>
      </c>
      <c r="H37" s="23">
        <v>169</v>
      </c>
      <c r="I37" s="23">
        <v>141</v>
      </c>
      <c r="J37" s="23">
        <v>126</v>
      </c>
      <c r="K37" s="23">
        <v>129</v>
      </c>
      <c r="L37" s="23">
        <v>108</v>
      </c>
      <c r="M37" s="23">
        <v>123</v>
      </c>
      <c r="N37" s="90">
        <v>-0.75449101796407181</v>
      </c>
      <c r="O37" s="90">
        <v>0.13888888888888884</v>
      </c>
    </row>
    <row r="38" spans="1:17" x14ac:dyDescent="0.2">
      <c r="A38" s="93" t="s">
        <v>99</v>
      </c>
      <c r="B38" s="93" t="s">
        <v>223</v>
      </c>
      <c r="C38" s="23">
        <v>3545</v>
      </c>
      <c r="D38" s="23">
        <v>2444</v>
      </c>
      <c r="E38" s="23">
        <v>1880</v>
      </c>
      <c r="F38" s="23">
        <v>1481</v>
      </c>
      <c r="G38" s="23">
        <v>1210</v>
      </c>
      <c r="H38" s="23">
        <v>1243</v>
      </c>
      <c r="I38" s="23">
        <v>1156</v>
      </c>
      <c r="J38" s="23">
        <v>780</v>
      </c>
      <c r="K38" s="23">
        <v>637</v>
      </c>
      <c r="L38" s="23">
        <v>473</v>
      </c>
      <c r="M38" s="23">
        <v>379</v>
      </c>
      <c r="N38" s="90">
        <v>-0.89308885754583922</v>
      </c>
      <c r="O38" s="90">
        <v>-0.19873150105708248</v>
      </c>
    </row>
    <row r="39" spans="1:17" x14ac:dyDescent="0.2">
      <c r="A39" s="93" t="s">
        <v>99</v>
      </c>
      <c r="B39" s="93" t="s">
        <v>276</v>
      </c>
      <c r="C39" s="23">
        <v>794</v>
      </c>
      <c r="D39" s="23">
        <v>964</v>
      </c>
      <c r="E39" s="23">
        <v>1072</v>
      </c>
      <c r="F39" s="23">
        <v>1139</v>
      </c>
      <c r="G39" s="23">
        <v>1145</v>
      </c>
      <c r="H39" s="23">
        <v>1343</v>
      </c>
      <c r="I39" s="23">
        <v>1125</v>
      </c>
      <c r="J39" s="23">
        <v>1124</v>
      </c>
      <c r="K39" s="23">
        <v>892</v>
      </c>
      <c r="L39" s="23">
        <v>655</v>
      </c>
      <c r="M39" s="23">
        <v>705</v>
      </c>
      <c r="N39" s="90">
        <v>-0.11209068010075562</v>
      </c>
      <c r="O39" s="90">
        <v>7.6335877862595325E-2</v>
      </c>
    </row>
    <row r="40" spans="1:17" x14ac:dyDescent="0.2">
      <c r="A40" s="93" t="s">
        <v>99</v>
      </c>
      <c r="B40" s="93" t="s">
        <v>226</v>
      </c>
      <c r="C40" s="23">
        <v>289</v>
      </c>
      <c r="D40" s="23">
        <v>247</v>
      </c>
      <c r="E40" s="23">
        <v>231</v>
      </c>
      <c r="F40" s="23">
        <v>161</v>
      </c>
      <c r="G40" s="23">
        <v>167</v>
      </c>
      <c r="H40" s="23">
        <v>180</v>
      </c>
      <c r="I40" s="23">
        <v>124</v>
      </c>
      <c r="J40" s="23">
        <v>127</v>
      </c>
      <c r="K40" s="23">
        <v>116</v>
      </c>
      <c r="L40" s="23">
        <v>124</v>
      </c>
      <c r="M40" s="23">
        <v>119</v>
      </c>
      <c r="N40" s="90">
        <v>-0.58823529411764708</v>
      </c>
      <c r="O40" s="90">
        <v>-4.0322580645161255E-2</v>
      </c>
    </row>
    <row r="41" spans="1:17" x14ac:dyDescent="0.2">
      <c r="A41" s="93" t="s">
        <v>99</v>
      </c>
      <c r="B41" s="93" t="s">
        <v>277</v>
      </c>
      <c r="C41" s="23">
        <v>452</v>
      </c>
      <c r="D41" s="23">
        <v>397</v>
      </c>
      <c r="E41" s="23">
        <v>332</v>
      </c>
      <c r="F41" s="23">
        <v>251</v>
      </c>
      <c r="G41" s="23">
        <v>178</v>
      </c>
      <c r="H41" s="23">
        <v>149</v>
      </c>
      <c r="I41" s="23">
        <v>152</v>
      </c>
      <c r="J41" s="23">
        <v>139</v>
      </c>
      <c r="K41" s="23">
        <v>196</v>
      </c>
      <c r="L41" s="23">
        <v>199</v>
      </c>
      <c r="M41" s="23">
        <v>147</v>
      </c>
      <c r="N41" s="90">
        <v>-0.6747787610619469</v>
      </c>
      <c r="O41" s="90">
        <v>-0.2613065326633166</v>
      </c>
    </row>
    <row r="42" spans="1:17" x14ac:dyDescent="0.2">
      <c r="A42" s="215" t="s">
        <v>99</v>
      </c>
      <c r="B42" s="215" t="s">
        <v>224</v>
      </c>
      <c r="C42" s="171">
        <v>122</v>
      </c>
      <c r="D42" s="171">
        <v>123</v>
      </c>
      <c r="E42" s="171">
        <v>67</v>
      </c>
      <c r="F42" s="171">
        <v>56</v>
      </c>
      <c r="G42" s="171">
        <v>51</v>
      </c>
      <c r="H42" s="171">
        <v>40</v>
      </c>
      <c r="I42" s="171">
        <v>28</v>
      </c>
      <c r="J42" s="171">
        <v>25</v>
      </c>
      <c r="K42" s="171">
        <v>10</v>
      </c>
      <c r="L42" s="171">
        <v>10</v>
      </c>
      <c r="M42" s="171">
        <v>13</v>
      </c>
      <c r="N42" s="164">
        <v>-0.89344262295081966</v>
      </c>
      <c r="O42" s="164">
        <v>0.30000000000000004</v>
      </c>
    </row>
    <row r="43" spans="1:17" x14ac:dyDescent="0.2">
      <c r="A43" s="216" t="s">
        <v>99</v>
      </c>
      <c r="B43" s="216" t="s">
        <v>278</v>
      </c>
      <c r="C43" s="217">
        <v>12647</v>
      </c>
      <c r="D43" s="217">
        <v>9790</v>
      </c>
      <c r="E43" s="217">
        <v>7984</v>
      </c>
      <c r="F43" s="217">
        <v>6735</v>
      </c>
      <c r="G43" s="217">
        <v>5346</v>
      </c>
      <c r="H43" s="217">
        <v>5515</v>
      </c>
      <c r="I43" s="217">
        <v>4541</v>
      </c>
      <c r="J43" s="217">
        <v>3898</v>
      </c>
      <c r="K43" s="217">
        <v>3731</v>
      </c>
      <c r="L43" s="217">
        <v>3184</v>
      </c>
      <c r="M43" s="217">
        <v>2962</v>
      </c>
      <c r="N43" s="218">
        <v>-0.76579425950818369</v>
      </c>
      <c r="O43" s="218">
        <v>-6.9723618090452244E-2</v>
      </c>
    </row>
    <row r="44" spans="1:17" x14ac:dyDescent="0.2">
      <c r="A44" s="219" t="s">
        <v>99</v>
      </c>
      <c r="B44" s="219" t="s">
        <v>279</v>
      </c>
      <c r="C44" s="173">
        <v>8774</v>
      </c>
      <c r="D44" s="173">
        <v>6819</v>
      </c>
      <c r="E44" s="173">
        <v>5410</v>
      </c>
      <c r="F44" s="173">
        <v>4148</v>
      </c>
      <c r="G44" s="173">
        <v>3194</v>
      </c>
      <c r="H44" s="173">
        <v>2251</v>
      </c>
      <c r="I44" s="173">
        <v>1600</v>
      </c>
      <c r="J44" s="173">
        <v>1322</v>
      </c>
      <c r="K44" s="173">
        <v>1282</v>
      </c>
      <c r="L44" s="173">
        <v>1133</v>
      </c>
      <c r="M44" s="173">
        <v>965</v>
      </c>
      <c r="N44" s="170">
        <v>-0.89001595623432872</v>
      </c>
      <c r="O44" s="170">
        <v>-0.14827890556045897</v>
      </c>
    </row>
    <row r="45" spans="1:17" x14ac:dyDescent="0.2">
      <c r="A45" s="215" t="s">
        <v>99</v>
      </c>
      <c r="B45" s="215" t="s">
        <v>204</v>
      </c>
      <c r="C45" s="171">
        <v>1</v>
      </c>
      <c r="D45" s="171">
        <v>2</v>
      </c>
      <c r="E45" s="171">
        <v>3</v>
      </c>
      <c r="F45" s="171">
        <v>0</v>
      </c>
      <c r="G45" s="171">
        <v>2</v>
      </c>
      <c r="H45" s="171">
        <v>0</v>
      </c>
      <c r="I45" s="171">
        <v>0</v>
      </c>
      <c r="J45" s="171">
        <v>0</v>
      </c>
      <c r="K45" s="171">
        <v>1</v>
      </c>
      <c r="L45" s="171">
        <v>0</v>
      </c>
      <c r="M45" s="171">
        <v>0</v>
      </c>
      <c r="N45" s="164" t="s">
        <v>65</v>
      </c>
      <c r="O45" s="164" t="s">
        <v>65</v>
      </c>
    </row>
    <row r="46" spans="1:17" x14ac:dyDescent="0.2">
      <c r="A46" s="220" t="s">
        <v>99</v>
      </c>
      <c r="B46" s="220" t="s">
        <v>254</v>
      </c>
      <c r="C46" s="174">
        <v>21422</v>
      </c>
      <c r="D46" s="174">
        <v>16611</v>
      </c>
      <c r="E46" s="174">
        <v>13397</v>
      </c>
      <c r="F46" s="174">
        <v>10883</v>
      </c>
      <c r="G46" s="174">
        <v>8542</v>
      </c>
      <c r="H46" s="174">
        <v>7766</v>
      </c>
      <c r="I46" s="174">
        <v>6141</v>
      </c>
      <c r="J46" s="174">
        <v>5220</v>
      </c>
      <c r="K46" s="174">
        <v>5014</v>
      </c>
      <c r="L46" s="174">
        <v>4317</v>
      </c>
      <c r="M46" s="174">
        <v>3927</v>
      </c>
      <c r="N46" s="213">
        <v>-0.8166837830267949</v>
      </c>
      <c r="O46" s="213">
        <v>-9.03405142460042E-2</v>
      </c>
    </row>
  </sheetData>
  <phoneticPr fontId="2" type="noConversion"/>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27"/>
  <sheetViews>
    <sheetView workbookViewId="0"/>
  </sheetViews>
  <sheetFormatPr defaultColWidth="9.33203125" defaultRowHeight="12.75" x14ac:dyDescent="0.2"/>
  <cols>
    <col min="1" max="1" width="13.6640625" style="4" customWidth="1"/>
    <col min="2" max="2" width="109.33203125" style="4" customWidth="1"/>
    <col min="3" max="16384" width="9.33203125" style="4"/>
  </cols>
  <sheetData>
    <row r="1" spans="1:25" ht="15.75" x14ac:dyDescent="0.25">
      <c r="A1" s="9" t="s">
        <v>31</v>
      </c>
      <c r="B1" s="8"/>
    </row>
    <row r="2" spans="1:25" ht="15" x14ac:dyDescent="0.2">
      <c r="A2" s="106" t="s">
        <v>32</v>
      </c>
      <c r="B2" s="8"/>
    </row>
    <row r="3" spans="1:25" ht="15.75" x14ac:dyDescent="0.25">
      <c r="A3" s="18" t="s">
        <v>33</v>
      </c>
      <c r="B3" s="18" t="s">
        <v>34</v>
      </c>
    </row>
    <row r="4" spans="1:25" ht="13.5" customHeight="1" x14ac:dyDescent="0.2">
      <c r="A4" s="10">
        <v>1</v>
      </c>
      <c r="B4" s="93" t="s">
        <v>35</v>
      </c>
    </row>
    <row r="5" spans="1:25" ht="13.5" customHeight="1" x14ac:dyDescent="0.2">
      <c r="A5" s="10">
        <v>2</v>
      </c>
      <c r="B5" s="26" t="s">
        <v>36</v>
      </c>
    </row>
    <row r="6" spans="1:25" ht="13.5" customHeight="1" x14ac:dyDescent="0.2">
      <c r="A6" s="10">
        <v>3</v>
      </c>
      <c r="B6" s="93" t="s">
        <v>308</v>
      </c>
      <c r="C6" s="11"/>
      <c r="D6" s="11"/>
      <c r="E6" s="11"/>
      <c r="F6" s="11"/>
      <c r="G6" s="11"/>
      <c r="H6" s="11"/>
      <c r="I6" s="11"/>
    </row>
    <row r="7" spans="1:25" ht="27" customHeight="1" x14ac:dyDescent="0.2">
      <c r="A7" s="10">
        <v>4</v>
      </c>
      <c r="B7" s="93" t="s">
        <v>286</v>
      </c>
      <c r="C7" s="11"/>
      <c r="D7" s="11"/>
      <c r="E7" s="11"/>
      <c r="F7" s="11"/>
      <c r="G7" s="11"/>
      <c r="H7" s="11"/>
      <c r="I7" s="11"/>
    </row>
    <row r="8" spans="1:25" ht="27" customHeight="1" x14ac:dyDescent="0.2">
      <c r="A8" s="10">
        <v>5</v>
      </c>
      <c r="B8" s="160" t="s">
        <v>287</v>
      </c>
      <c r="C8" s="11"/>
      <c r="D8" s="11"/>
      <c r="E8" s="11"/>
      <c r="F8" s="11"/>
      <c r="G8" s="11"/>
      <c r="H8" s="11"/>
      <c r="I8" s="11"/>
    </row>
    <row r="9" spans="1:25" ht="40.5" customHeight="1" x14ac:dyDescent="0.2">
      <c r="A9" s="10">
        <v>6</v>
      </c>
      <c r="B9" s="160" t="s">
        <v>37</v>
      </c>
      <c r="C9" s="69"/>
    </row>
    <row r="10" spans="1:25" ht="15" customHeight="1" x14ac:dyDescent="0.2">
      <c r="A10" s="10">
        <v>7</v>
      </c>
      <c r="B10" s="93" t="s">
        <v>38</v>
      </c>
      <c r="C10" s="16"/>
      <c r="D10" s="134"/>
      <c r="E10" s="135"/>
      <c r="F10" s="16"/>
      <c r="G10" s="16"/>
      <c r="H10" s="16"/>
      <c r="I10" s="16"/>
      <c r="J10" s="16"/>
      <c r="K10" s="16"/>
      <c r="L10" s="16"/>
      <c r="M10" s="16"/>
    </row>
    <row r="11" spans="1:25" ht="40.5" customHeight="1" x14ac:dyDescent="0.2">
      <c r="A11" s="10">
        <v>8</v>
      </c>
      <c r="B11" s="161" t="s">
        <v>288</v>
      </c>
      <c r="C11" s="17"/>
      <c r="D11" s="134"/>
      <c r="E11" s="135"/>
      <c r="F11" s="17"/>
      <c r="G11" s="17"/>
      <c r="H11" s="17"/>
      <c r="I11" s="17"/>
      <c r="J11" s="12"/>
      <c r="K11" s="12"/>
      <c r="L11" s="12"/>
      <c r="M11" s="12"/>
    </row>
    <row r="12" spans="1:25" ht="27" customHeight="1" x14ac:dyDescent="0.2">
      <c r="A12" s="10">
        <v>9</v>
      </c>
      <c r="B12" s="161" t="s">
        <v>39</v>
      </c>
      <c r="C12" s="1"/>
      <c r="D12" s="134"/>
      <c r="E12" s="135"/>
      <c r="F12" s="1"/>
      <c r="G12" s="1"/>
      <c r="H12" s="1"/>
      <c r="I12" s="1"/>
      <c r="J12" s="1"/>
      <c r="K12" s="1"/>
      <c r="L12" s="1"/>
      <c r="M12" s="1"/>
      <c r="N12" s="1"/>
      <c r="O12" s="1"/>
      <c r="P12" s="1"/>
      <c r="Q12" s="1"/>
      <c r="R12" s="1"/>
      <c r="S12" s="1"/>
      <c r="T12" s="1"/>
      <c r="U12" s="1"/>
      <c r="V12" s="1"/>
      <c r="W12" s="1"/>
      <c r="X12" s="1"/>
      <c r="Y12" s="1"/>
    </row>
    <row r="13" spans="1:25" ht="27" customHeight="1" x14ac:dyDescent="0.2">
      <c r="A13" s="10">
        <v>10</v>
      </c>
      <c r="B13" s="160" t="s">
        <v>40</v>
      </c>
      <c r="C13" s="1"/>
      <c r="D13" s="134"/>
      <c r="E13" s="135"/>
      <c r="F13" s="1"/>
      <c r="G13" s="1"/>
      <c r="H13" s="1"/>
      <c r="I13" s="1"/>
      <c r="J13" s="1"/>
      <c r="K13" s="1"/>
      <c r="L13" s="1"/>
      <c r="M13" s="1"/>
      <c r="N13" s="1"/>
      <c r="O13" s="1"/>
      <c r="P13" s="1"/>
      <c r="Q13" s="1"/>
      <c r="R13" s="1"/>
      <c r="S13" s="1"/>
      <c r="T13" s="1"/>
      <c r="U13" s="1"/>
      <c r="V13" s="1"/>
      <c r="W13" s="1"/>
      <c r="X13" s="1"/>
      <c r="Y13" s="1"/>
    </row>
    <row r="14" spans="1:25" ht="13.5" customHeight="1" x14ac:dyDescent="0.2">
      <c r="A14" s="10">
        <v>11</v>
      </c>
      <c r="B14" s="93" t="s">
        <v>41</v>
      </c>
      <c r="C14" s="3"/>
      <c r="D14" s="134"/>
      <c r="E14" s="135"/>
      <c r="F14" s="3"/>
      <c r="G14" s="3"/>
      <c r="H14" s="3"/>
      <c r="I14" s="3"/>
      <c r="J14" s="3"/>
      <c r="K14" s="3"/>
      <c r="L14" s="2"/>
      <c r="M14" s="2"/>
      <c r="N14" s="2"/>
      <c r="O14" s="2"/>
    </row>
    <row r="15" spans="1:25" ht="13.5" customHeight="1" x14ac:dyDescent="0.2">
      <c r="A15" s="10">
        <v>12</v>
      </c>
      <c r="B15" s="93" t="s">
        <v>42</v>
      </c>
      <c r="D15" s="134"/>
      <c r="E15" s="136"/>
    </row>
    <row r="16" spans="1:25" ht="40.5" customHeight="1" x14ac:dyDescent="0.2">
      <c r="A16" s="10">
        <v>13</v>
      </c>
      <c r="B16" s="160" t="s">
        <v>43</v>
      </c>
      <c r="D16" s="134"/>
      <c r="E16" s="31"/>
    </row>
    <row r="17" spans="1:13" ht="27" customHeight="1" x14ac:dyDescent="0.2">
      <c r="A17" s="10">
        <v>14</v>
      </c>
      <c r="B17" s="161" t="s">
        <v>44</v>
      </c>
      <c r="D17" s="134"/>
      <c r="E17" s="31"/>
    </row>
    <row r="18" spans="1:13" ht="18" customHeight="1" x14ac:dyDescent="0.2">
      <c r="A18" s="10">
        <v>15</v>
      </c>
      <c r="B18" s="93" t="s">
        <v>289</v>
      </c>
      <c r="C18" s="29"/>
      <c r="D18" s="134"/>
      <c r="E18" s="135"/>
      <c r="F18" s="29"/>
      <c r="G18" s="29"/>
      <c r="H18" s="29"/>
      <c r="I18" s="29"/>
      <c r="J18" s="29"/>
      <c r="K18" s="29"/>
      <c r="L18" s="29"/>
      <c r="M18" s="29"/>
    </row>
    <row r="19" spans="1:13" ht="13.5" customHeight="1" x14ac:dyDescent="0.2">
      <c r="A19" s="10">
        <v>16</v>
      </c>
      <c r="B19" s="161" t="s">
        <v>45</v>
      </c>
      <c r="C19" s="27"/>
      <c r="D19" s="134"/>
      <c r="E19" s="135"/>
      <c r="F19" s="27"/>
      <c r="G19" s="27"/>
      <c r="H19" s="27"/>
      <c r="I19" s="27"/>
      <c r="J19" s="27"/>
      <c r="K19" s="27"/>
      <c r="L19" s="27"/>
      <c r="M19" s="27"/>
    </row>
    <row r="20" spans="1:13" ht="27" customHeight="1" x14ac:dyDescent="0.2">
      <c r="A20" s="10">
        <v>17</v>
      </c>
      <c r="B20" s="161" t="s">
        <v>46</v>
      </c>
      <c r="C20" s="27"/>
      <c r="D20" s="134"/>
      <c r="E20" s="137"/>
      <c r="F20" s="27"/>
      <c r="G20" s="27"/>
      <c r="H20" s="27"/>
      <c r="I20" s="27"/>
      <c r="J20" s="27"/>
      <c r="K20" s="27"/>
      <c r="L20" s="27"/>
      <c r="M20" s="27"/>
    </row>
    <row r="21" spans="1:13" ht="15" customHeight="1" x14ac:dyDescent="0.2">
      <c r="A21" s="10">
        <v>18</v>
      </c>
      <c r="B21" s="161" t="s">
        <v>47</v>
      </c>
      <c r="C21" s="27"/>
      <c r="D21" s="134"/>
      <c r="E21" s="32"/>
      <c r="F21" s="27"/>
      <c r="G21" s="27"/>
      <c r="H21" s="27"/>
      <c r="I21" s="27"/>
      <c r="J21" s="27"/>
      <c r="K21" s="27"/>
      <c r="L21" s="27"/>
      <c r="M21" s="27"/>
    </row>
    <row r="22" spans="1:13" ht="67.5" customHeight="1" x14ac:dyDescent="0.2">
      <c r="A22" s="10">
        <v>19</v>
      </c>
      <c r="B22" s="93" t="s">
        <v>290</v>
      </c>
      <c r="C22" s="30"/>
      <c r="D22" s="30"/>
      <c r="E22" s="30"/>
      <c r="F22" s="30"/>
      <c r="G22" s="30"/>
      <c r="H22" s="30"/>
      <c r="I22" s="30"/>
      <c r="J22" s="30"/>
      <c r="K22" s="30"/>
      <c r="L22" s="30"/>
      <c r="M22" s="30"/>
    </row>
    <row r="23" spans="1:13" ht="13.5" customHeight="1" x14ac:dyDescent="0.2">
      <c r="B23" s="28"/>
      <c r="C23" s="27"/>
      <c r="D23" s="27"/>
      <c r="E23" s="27"/>
      <c r="F23" s="27"/>
      <c r="G23" s="27"/>
      <c r="H23" s="27"/>
      <c r="I23" s="27"/>
      <c r="J23" s="27"/>
      <c r="K23" s="27"/>
      <c r="L23" s="27"/>
      <c r="M23" s="27"/>
    </row>
    <row r="24" spans="1:13" ht="12.6" customHeight="1" x14ac:dyDescent="0.2">
      <c r="B24" s="28"/>
      <c r="C24" s="28"/>
      <c r="D24" s="28"/>
      <c r="E24" s="28"/>
      <c r="F24" s="28"/>
      <c r="G24" s="28"/>
      <c r="H24" s="28"/>
      <c r="I24" s="28"/>
      <c r="J24" s="28"/>
      <c r="K24" s="28"/>
      <c r="L24" s="28"/>
      <c r="M24" s="28"/>
    </row>
    <row r="25" spans="1:13" x14ac:dyDescent="0.2">
      <c r="B25" s="27"/>
      <c r="C25" s="28"/>
      <c r="D25" s="28"/>
      <c r="E25" s="28"/>
      <c r="F25" s="28"/>
      <c r="G25" s="28"/>
      <c r="H25" s="28"/>
      <c r="I25" s="28"/>
      <c r="J25" s="28"/>
      <c r="K25" s="28"/>
      <c r="L25" s="28"/>
      <c r="M25" s="28"/>
    </row>
    <row r="26" spans="1:13" x14ac:dyDescent="0.2">
      <c r="B26" s="29"/>
      <c r="C26" s="27"/>
      <c r="D26" s="27"/>
      <c r="E26" s="27"/>
      <c r="F26" s="27"/>
      <c r="G26" s="27"/>
      <c r="H26" s="27"/>
      <c r="I26" s="27"/>
      <c r="J26" s="27"/>
      <c r="K26" s="27"/>
      <c r="L26" s="27"/>
      <c r="M26" s="27"/>
    </row>
    <row r="27" spans="1:13" ht="12.6" customHeight="1" x14ac:dyDescent="0.2">
      <c r="C27" s="29"/>
      <c r="D27" s="29"/>
      <c r="E27" s="29"/>
      <c r="F27" s="29"/>
      <c r="G27" s="29"/>
      <c r="H27" s="29"/>
      <c r="I27" s="29"/>
      <c r="J27" s="29"/>
      <c r="K27" s="29"/>
      <c r="L27" s="29"/>
      <c r="M27" s="29"/>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8"/>
  <sheetViews>
    <sheetView zoomScaleNormal="100" workbookViewId="0"/>
  </sheetViews>
  <sheetFormatPr defaultColWidth="9.33203125" defaultRowHeight="12" x14ac:dyDescent="0.2"/>
  <cols>
    <col min="1" max="1" width="31.6640625" style="12" customWidth="1"/>
    <col min="2" max="9" width="12" style="33" customWidth="1"/>
    <col min="10" max="16384" width="9.33203125" style="12"/>
  </cols>
  <sheetData>
    <row r="1" spans="1:10" ht="15.75" x14ac:dyDescent="0.2">
      <c r="A1" s="253" t="s">
        <v>313</v>
      </c>
    </row>
    <row r="2" spans="1:10" ht="15" x14ac:dyDescent="0.2">
      <c r="A2" s="13" t="s">
        <v>48</v>
      </c>
    </row>
    <row r="3" spans="1:10" ht="15" x14ac:dyDescent="0.2">
      <c r="A3" s="13" t="s">
        <v>49</v>
      </c>
    </row>
    <row r="4" spans="1:10" s="6" customFormat="1" ht="52.35" customHeight="1" x14ac:dyDescent="0.2">
      <c r="A4" s="14" t="s">
        <v>50</v>
      </c>
      <c r="B4" s="15" t="s">
        <v>51</v>
      </c>
      <c r="C4" s="15" t="s">
        <v>52</v>
      </c>
      <c r="D4" s="294" t="s">
        <v>53</v>
      </c>
      <c r="E4" s="295" t="s">
        <v>54</v>
      </c>
      <c r="F4" s="296" t="s">
        <v>55</v>
      </c>
      <c r="G4" s="15" t="s">
        <v>56</v>
      </c>
      <c r="H4" s="15" t="s">
        <v>57</v>
      </c>
      <c r="I4" s="15" t="s">
        <v>58</v>
      </c>
    </row>
    <row r="5" spans="1:10" ht="15" customHeight="1" x14ac:dyDescent="0.2">
      <c r="A5" s="254" t="s">
        <v>59</v>
      </c>
      <c r="B5" s="23">
        <v>10666</v>
      </c>
      <c r="C5" s="23">
        <v>24895</v>
      </c>
      <c r="D5" s="142">
        <v>7596</v>
      </c>
      <c r="E5" s="143">
        <f>SUM(B5:D5)</f>
        <v>43157</v>
      </c>
      <c r="F5" s="144">
        <v>70654</v>
      </c>
      <c r="G5" s="23">
        <f>SUM(E5:F5)</f>
        <v>113811</v>
      </c>
      <c r="H5" s="23">
        <v>1748</v>
      </c>
      <c r="I5" s="34">
        <f>SUM(H5,G5)</f>
        <v>115559</v>
      </c>
    </row>
    <row r="6" spans="1:10" ht="15" customHeight="1" x14ac:dyDescent="0.2">
      <c r="A6" s="254" t="s">
        <v>60</v>
      </c>
      <c r="B6" s="23">
        <v>7952</v>
      </c>
      <c r="C6" s="23">
        <v>18780</v>
      </c>
      <c r="D6" s="142">
        <v>6117</v>
      </c>
      <c r="E6" s="143">
        <f t="shared" ref="E6:E9" si="0">SUM(B6:D6)</f>
        <v>32849</v>
      </c>
      <c r="F6" s="144">
        <v>60808</v>
      </c>
      <c r="G6" s="23">
        <f t="shared" ref="G6:G9" si="1">SUM(E6:F6)</f>
        <v>93657</v>
      </c>
      <c r="H6" s="23">
        <v>1376</v>
      </c>
      <c r="I6" s="34">
        <f>SUM(H6,G6)</f>
        <v>95033</v>
      </c>
    </row>
    <row r="7" spans="1:10" ht="15" customHeight="1" x14ac:dyDescent="0.2">
      <c r="A7" s="254" t="s">
        <v>61</v>
      </c>
      <c r="B7" s="23">
        <v>8238</v>
      </c>
      <c r="C7" s="23">
        <v>21229</v>
      </c>
      <c r="D7" s="142">
        <v>6998</v>
      </c>
      <c r="E7" s="143">
        <f t="shared" si="0"/>
        <v>36465</v>
      </c>
      <c r="F7" s="144">
        <v>69402</v>
      </c>
      <c r="G7" s="23">
        <f t="shared" si="1"/>
        <v>105867</v>
      </c>
      <c r="H7" s="23">
        <v>1897</v>
      </c>
      <c r="I7" s="34">
        <f>SUM(H7,G7)</f>
        <v>107764</v>
      </c>
    </row>
    <row r="8" spans="1:10" ht="15" customHeight="1" x14ac:dyDescent="0.2">
      <c r="A8" s="254" t="s">
        <v>62</v>
      </c>
      <c r="B8" s="23">
        <v>7552</v>
      </c>
      <c r="C8" s="23">
        <v>19171</v>
      </c>
      <c r="D8" s="142">
        <v>7408</v>
      </c>
      <c r="E8" s="143">
        <f t="shared" si="0"/>
        <v>34131</v>
      </c>
      <c r="F8" s="144">
        <v>67310</v>
      </c>
      <c r="G8" s="23">
        <f t="shared" si="1"/>
        <v>101441</v>
      </c>
      <c r="H8" s="23">
        <v>1840</v>
      </c>
      <c r="I8" s="34">
        <f>SUM(H8,G8)</f>
        <v>103281</v>
      </c>
    </row>
    <row r="9" spans="1:10" ht="15" customHeight="1" x14ac:dyDescent="0.2">
      <c r="A9" s="254" t="s">
        <v>63</v>
      </c>
      <c r="B9" s="35">
        <v>7000</v>
      </c>
      <c r="C9" s="35">
        <v>17145</v>
      </c>
      <c r="D9" s="145">
        <v>7425</v>
      </c>
      <c r="E9" s="143">
        <f t="shared" si="0"/>
        <v>31570</v>
      </c>
      <c r="F9" s="146">
        <v>63057</v>
      </c>
      <c r="G9" s="23">
        <f t="shared" si="1"/>
        <v>94627</v>
      </c>
      <c r="H9" s="35">
        <v>1270</v>
      </c>
      <c r="I9" s="34">
        <f>SUM(H9,G9)</f>
        <v>95897</v>
      </c>
      <c r="J9" s="293"/>
    </row>
    <row r="10" spans="1:10" ht="15" customHeight="1" x14ac:dyDescent="0.2">
      <c r="A10" s="255" t="s">
        <v>64</v>
      </c>
      <c r="B10" s="36">
        <f>B5/$G5</f>
        <v>9.3716776058553219E-2</v>
      </c>
      <c r="C10" s="36">
        <f>C5/$G5</f>
        <v>0.21873984061294602</v>
      </c>
      <c r="D10" s="147">
        <f>D5/$G5</f>
        <v>6.674223054010596E-2</v>
      </c>
      <c r="E10" s="148">
        <f>E5/$G5</f>
        <v>0.37919884721160518</v>
      </c>
      <c r="F10" s="74">
        <f>F5/$G5</f>
        <v>0.62080115278839476</v>
      </c>
      <c r="G10" s="37" t="s">
        <v>65</v>
      </c>
      <c r="H10" s="37" t="s">
        <v>65</v>
      </c>
      <c r="I10" s="37" t="s">
        <v>65</v>
      </c>
    </row>
    <row r="11" spans="1:10" ht="15" customHeight="1" x14ac:dyDescent="0.2">
      <c r="A11" s="254" t="s">
        <v>66</v>
      </c>
      <c r="B11" s="54">
        <f t="shared" ref="B11:F14" si="2">B6/$G6</f>
        <v>8.4905559648504644E-2</v>
      </c>
      <c r="C11" s="54">
        <f t="shared" si="2"/>
        <v>0.20051891476344533</v>
      </c>
      <c r="D11" s="122">
        <f t="shared" si="2"/>
        <v>6.5312790287965661E-2</v>
      </c>
      <c r="E11" s="105">
        <f t="shared" si="2"/>
        <v>0.35073726469991567</v>
      </c>
      <c r="F11" s="73">
        <f t="shared" si="2"/>
        <v>0.64926273530008438</v>
      </c>
      <c r="G11" s="44" t="s">
        <v>65</v>
      </c>
      <c r="H11" s="44" t="s">
        <v>65</v>
      </c>
      <c r="I11" s="44" t="s">
        <v>65</v>
      </c>
    </row>
    <row r="12" spans="1:10" ht="15" customHeight="1" x14ac:dyDescent="0.2">
      <c r="A12" s="254" t="s">
        <v>67</v>
      </c>
      <c r="B12" s="54">
        <f t="shared" si="2"/>
        <v>7.7814616452718977E-2</v>
      </c>
      <c r="C12" s="54">
        <f t="shared" si="2"/>
        <v>0.20052518726326429</v>
      </c>
      <c r="D12" s="122">
        <f t="shared" si="2"/>
        <v>6.6101806984234943E-2</v>
      </c>
      <c r="E12" s="105">
        <f t="shared" si="2"/>
        <v>0.34444161070021823</v>
      </c>
      <c r="F12" s="73">
        <f t="shared" si="2"/>
        <v>0.65555838929978183</v>
      </c>
      <c r="G12" s="44" t="s">
        <v>65</v>
      </c>
      <c r="H12" s="44" t="s">
        <v>65</v>
      </c>
      <c r="I12" s="44" t="s">
        <v>65</v>
      </c>
    </row>
    <row r="13" spans="1:10" ht="15" customHeight="1" x14ac:dyDescent="0.2">
      <c r="A13" s="254" t="s">
        <v>68</v>
      </c>
      <c r="B13" s="54">
        <f t="shared" si="2"/>
        <v>7.4447215622874374E-2</v>
      </c>
      <c r="C13" s="54">
        <f t="shared" si="2"/>
        <v>0.18898670162951864</v>
      </c>
      <c r="D13" s="122">
        <f t="shared" si="2"/>
        <v>7.3027671257183985E-2</v>
      </c>
      <c r="E13" s="105">
        <f t="shared" si="2"/>
        <v>0.33646158850957697</v>
      </c>
      <c r="F13" s="73">
        <f t="shared" si="2"/>
        <v>0.66353841149042303</v>
      </c>
      <c r="G13" s="44" t="s">
        <v>65</v>
      </c>
      <c r="H13" s="44" t="s">
        <v>65</v>
      </c>
      <c r="I13" s="44" t="s">
        <v>65</v>
      </c>
    </row>
    <row r="14" spans="1:10" ht="15" customHeight="1" x14ac:dyDescent="0.2">
      <c r="A14" s="254" t="s">
        <v>69</v>
      </c>
      <c r="B14" s="54">
        <f t="shared" si="2"/>
        <v>7.3974658395595333E-2</v>
      </c>
      <c r="C14" s="54">
        <f t="shared" si="2"/>
        <v>0.18118507402749745</v>
      </c>
      <c r="D14" s="122">
        <f t="shared" si="2"/>
        <v>7.8465976941042195E-2</v>
      </c>
      <c r="E14" s="105">
        <f t="shared" si="2"/>
        <v>0.33362570936413499</v>
      </c>
      <c r="F14" s="73">
        <f t="shared" si="2"/>
        <v>0.66637429063586506</v>
      </c>
      <c r="G14" s="41" t="s">
        <v>65</v>
      </c>
      <c r="H14" s="41" t="s">
        <v>65</v>
      </c>
      <c r="I14" s="41" t="s">
        <v>65</v>
      </c>
    </row>
    <row r="15" spans="1:10" ht="15" customHeight="1" x14ac:dyDescent="0.2">
      <c r="A15" s="110" t="s">
        <v>70</v>
      </c>
      <c r="B15" s="39">
        <v>663829</v>
      </c>
      <c r="C15" s="39">
        <v>333602</v>
      </c>
      <c r="D15" s="149">
        <v>475847</v>
      </c>
      <c r="E15" s="150">
        <f>SUM(B15:D15)</f>
        <v>1473278</v>
      </c>
      <c r="F15" s="151">
        <v>4162164</v>
      </c>
      <c r="G15" s="23">
        <f>SUM(E15:F15)</f>
        <v>5635442</v>
      </c>
      <c r="H15" s="40" t="s">
        <v>65</v>
      </c>
      <c r="I15" s="40" t="s">
        <v>65</v>
      </c>
    </row>
    <row r="16" spans="1:10" ht="15" customHeight="1" x14ac:dyDescent="0.2">
      <c r="A16" s="256" t="s">
        <v>71</v>
      </c>
      <c r="B16" s="38">
        <f>B15/$G$15</f>
        <v>0.11779537434685691</v>
      </c>
      <c r="C16" s="38">
        <f t="shared" ref="C16:G16" si="3">C15/$G$15</f>
        <v>5.9197131298662997E-2</v>
      </c>
      <c r="D16" s="152">
        <f t="shared" si="3"/>
        <v>8.4438274761766685E-2</v>
      </c>
      <c r="E16" s="140">
        <f t="shared" si="3"/>
        <v>0.26143078040728662</v>
      </c>
      <c r="F16" s="153">
        <f>F15/$G$15</f>
        <v>0.73856921959271338</v>
      </c>
      <c r="G16" s="38">
        <f t="shared" si="3"/>
        <v>1</v>
      </c>
      <c r="H16" s="41" t="s">
        <v>65</v>
      </c>
      <c r="I16" s="41" t="s">
        <v>65</v>
      </c>
    </row>
    <row r="17" spans="1:9" ht="15" customHeight="1" x14ac:dyDescent="0.2">
      <c r="A17" s="255" t="s">
        <v>72</v>
      </c>
      <c r="B17" s="42">
        <f>1000*B5/B$15</f>
        <v>16.067390849149405</v>
      </c>
      <c r="C17" s="42">
        <f t="shared" ref="C17:G17" si="4">1000*C5/C$15</f>
        <v>74.624852368990588</v>
      </c>
      <c r="D17" s="154">
        <f t="shared" si="4"/>
        <v>15.963114194268325</v>
      </c>
      <c r="E17" s="155">
        <f t="shared" si="4"/>
        <v>29.29318159912793</v>
      </c>
      <c r="F17" s="156">
        <f t="shared" si="4"/>
        <v>16.975304192722824</v>
      </c>
      <c r="G17" s="42">
        <f t="shared" si="4"/>
        <v>20.195576496040594</v>
      </c>
      <c r="H17" s="37" t="s">
        <v>65</v>
      </c>
      <c r="I17" s="37" t="s">
        <v>65</v>
      </c>
    </row>
    <row r="18" spans="1:9" ht="15" customHeight="1" x14ac:dyDescent="0.2">
      <c r="A18" s="254" t="s">
        <v>73</v>
      </c>
      <c r="B18" s="43">
        <f t="shared" ref="B18:G18" si="5">1000*B6/B$15</f>
        <v>11.978988564826183</v>
      </c>
      <c r="C18" s="43">
        <f t="shared" si="5"/>
        <v>56.294626531016</v>
      </c>
      <c r="D18" s="157">
        <f t="shared" si="5"/>
        <v>12.854972291513869</v>
      </c>
      <c r="E18" s="158">
        <f t="shared" si="5"/>
        <v>22.296538738785213</v>
      </c>
      <c r="F18" s="159">
        <f t="shared" si="5"/>
        <v>14.609707834674463</v>
      </c>
      <c r="G18" s="43">
        <f t="shared" si="5"/>
        <v>16.619282036794985</v>
      </c>
      <c r="H18" s="44" t="s">
        <v>65</v>
      </c>
      <c r="I18" s="44" t="s">
        <v>65</v>
      </c>
    </row>
    <row r="19" spans="1:9" ht="15" customHeight="1" x14ac:dyDescent="0.2">
      <c r="A19" s="254" t="s">
        <v>74</v>
      </c>
      <c r="B19" s="43">
        <f t="shared" ref="B19:G21" si="6">1000*B7/B$15</f>
        <v>12.409822409084267</v>
      </c>
      <c r="C19" s="43">
        <f t="shared" si="6"/>
        <v>63.635709618047855</v>
      </c>
      <c r="D19" s="157">
        <f t="shared" si="6"/>
        <v>14.706407731897018</v>
      </c>
      <c r="E19" s="158">
        <f t="shared" si="6"/>
        <v>24.750929559797946</v>
      </c>
      <c r="F19" s="159">
        <f t="shared" si="6"/>
        <v>16.674499130740642</v>
      </c>
      <c r="G19" s="43">
        <f t="shared" si="6"/>
        <v>18.785926640714251</v>
      </c>
      <c r="H19" s="44" t="s">
        <v>65</v>
      </c>
      <c r="I19" s="44" t="s">
        <v>65</v>
      </c>
    </row>
    <row r="20" spans="1:9" ht="15" customHeight="1" x14ac:dyDescent="0.2">
      <c r="A20" s="254" t="s">
        <v>75</v>
      </c>
      <c r="B20" s="43">
        <f t="shared" si="6"/>
        <v>11.376423747682008</v>
      </c>
      <c r="C20" s="43">
        <f t="shared" si="6"/>
        <v>57.466681854425332</v>
      </c>
      <c r="D20" s="157">
        <f t="shared" si="6"/>
        <v>15.568029219476008</v>
      </c>
      <c r="E20" s="158">
        <f t="shared" si="6"/>
        <v>23.166707165925235</v>
      </c>
      <c r="F20" s="159">
        <f t="shared" si="6"/>
        <v>16.171875976054764</v>
      </c>
      <c r="G20" s="43">
        <f t="shared" si="6"/>
        <v>18.000540152839829</v>
      </c>
      <c r="H20" s="44" t="s">
        <v>65</v>
      </c>
      <c r="I20" s="44" t="s">
        <v>65</v>
      </c>
    </row>
    <row r="21" spans="1:9" ht="15" customHeight="1" x14ac:dyDescent="0.2">
      <c r="A21" s="254" t="s">
        <v>76</v>
      </c>
      <c r="B21" s="43">
        <f>1000*B9/B$15</f>
        <v>10.544884300023048</v>
      </c>
      <c r="C21" s="43">
        <f t="shared" si="6"/>
        <v>51.393576777117644</v>
      </c>
      <c r="D21" s="157">
        <f t="shared" si="6"/>
        <v>15.603754988473186</v>
      </c>
      <c r="E21" s="158">
        <f t="shared" si="6"/>
        <v>21.428406587215719</v>
      </c>
      <c r="F21" s="159">
        <f t="shared" si="6"/>
        <v>15.150051751925201</v>
      </c>
      <c r="G21" s="43">
        <f t="shared" si="6"/>
        <v>16.791406956189061</v>
      </c>
      <c r="H21" s="297" t="s">
        <v>65</v>
      </c>
      <c r="I21" s="297" t="s">
        <v>65</v>
      </c>
    </row>
    <row r="23" spans="1:9" x14ac:dyDescent="0.2">
      <c r="I23" s="139"/>
    </row>
    <row r="24" spans="1:9" x14ac:dyDescent="0.2">
      <c r="G24" s="123"/>
      <c r="H24" s="130"/>
      <c r="I24" s="123"/>
    </row>
    <row r="25" spans="1:9" x14ac:dyDescent="0.2">
      <c r="B25" s="139"/>
      <c r="C25" s="139"/>
      <c r="D25" s="139"/>
      <c r="E25" s="139"/>
      <c r="F25" s="139"/>
      <c r="H25" s="139"/>
    </row>
    <row r="26" spans="1:9" x14ac:dyDescent="0.2">
      <c r="A26" s="7"/>
      <c r="B26" s="139"/>
      <c r="C26" s="139"/>
      <c r="D26" s="139"/>
      <c r="E26" s="139"/>
      <c r="F26" s="139"/>
      <c r="I26" s="139"/>
    </row>
    <row r="27" spans="1:9" x14ac:dyDescent="0.2">
      <c r="A27" s="257"/>
      <c r="B27" s="139"/>
      <c r="C27" s="139"/>
      <c r="D27" s="139"/>
      <c r="E27" s="139"/>
      <c r="F27" s="139"/>
      <c r="I27" s="139"/>
    </row>
    <row r="28" spans="1:9" x14ac:dyDescent="0.2">
      <c r="H28" s="130"/>
    </row>
  </sheetData>
  <phoneticPr fontId="2" type="noConversion"/>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780866-B5DF-46E2-BBAF-CF8486C4DA24}">
  <dimension ref="A1:H10"/>
  <sheetViews>
    <sheetView workbookViewId="0"/>
  </sheetViews>
  <sheetFormatPr defaultColWidth="8.6640625" defaultRowHeight="15" x14ac:dyDescent="0.2"/>
  <cols>
    <col min="1" max="1" width="17.6640625" style="2" customWidth="1"/>
    <col min="2" max="2" width="22.6640625" style="2" bestFit="1" customWidth="1"/>
    <col min="3" max="8" width="11.33203125" style="2" customWidth="1"/>
    <col min="9" max="16384" width="8.6640625" style="2"/>
  </cols>
  <sheetData>
    <row r="1" spans="1:8" ht="15.75" x14ac:dyDescent="0.2">
      <c r="A1" s="253" t="s">
        <v>77</v>
      </c>
      <c r="B1" s="253"/>
      <c r="C1" s="33"/>
      <c r="D1" s="33"/>
      <c r="E1" s="33"/>
      <c r="F1" s="33"/>
      <c r="G1" s="33"/>
    </row>
    <row r="2" spans="1:8" x14ac:dyDescent="0.2">
      <c r="A2" s="13" t="s">
        <v>305</v>
      </c>
      <c r="B2" s="13"/>
      <c r="C2" s="33"/>
      <c r="D2" s="33"/>
      <c r="E2" s="33"/>
      <c r="F2" s="33"/>
      <c r="G2" s="33"/>
    </row>
    <row r="3" spans="1:8" x14ac:dyDescent="0.2">
      <c r="A3" s="13" t="s">
        <v>245</v>
      </c>
      <c r="B3" s="13"/>
      <c r="C3" s="33"/>
      <c r="D3" s="33"/>
      <c r="E3" s="33"/>
      <c r="F3" s="33"/>
      <c r="G3" s="33"/>
    </row>
    <row r="4" spans="1:8" ht="51" x14ac:dyDescent="0.2">
      <c r="A4" s="14" t="s">
        <v>79</v>
      </c>
      <c r="B4" s="14" t="s">
        <v>80</v>
      </c>
      <c r="C4" s="15" t="s">
        <v>195</v>
      </c>
      <c r="D4" s="15" t="s">
        <v>196</v>
      </c>
      <c r="E4" s="15" t="s">
        <v>197</v>
      </c>
      <c r="F4" s="15" t="s">
        <v>198</v>
      </c>
      <c r="G4" s="15" t="s">
        <v>199</v>
      </c>
      <c r="H4" s="15" t="s">
        <v>81</v>
      </c>
    </row>
    <row r="5" spans="1:8" x14ac:dyDescent="0.2">
      <c r="A5" s="26" t="s">
        <v>82</v>
      </c>
      <c r="B5" s="26" t="s">
        <v>83</v>
      </c>
      <c r="C5" s="23">
        <v>115559</v>
      </c>
      <c r="D5" s="23">
        <v>95033</v>
      </c>
      <c r="E5" s="23">
        <v>107764</v>
      </c>
      <c r="F5" s="23">
        <v>103281</v>
      </c>
      <c r="G5" s="23">
        <v>95897</v>
      </c>
      <c r="H5" s="241">
        <f>G5/F5-1</f>
        <v>-7.1494272905955558E-2</v>
      </c>
    </row>
    <row r="6" spans="1:8" x14ac:dyDescent="0.2">
      <c r="A6" s="162" t="s">
        <v>82</v>
      </c>
      <c r="B6" s="162" t="s">
        <v>84</v>
      </c>
      <c r="C6" s="171">
        <v>562552</v>
      </c>
      <c r="D6" s="171">
        <v>403674</v>
      </c>
      <c r="E6" s="171">
        <v>402124</v>
      </c>
      <c r="F6" s="171">
        <v>391710</v>
      </c>
      <c r="G6" s="171">
        <v>390661</v>
      </c>
      <c r="H6" s="243">
        <f t="shared" ref="H6:H7" si="0">G6/F6-1</f>
        <v>-2.6780015828036241E-3</v>
      </c>
    </row>
    <row r="7" spans="1:8" x14ac:dyDescent="0.2">
      <c r="A7" s="196" t="s">
        <v>82</v>
      </c>
      <c r="B7" s="196" t="s">
        <v>85</v>
      </c>
      <c r="C7" s="174">
        <v>678111</v>
      </c>
      <c r="D7" s="174">
        <v>498707</v>
      </c>
      <c r="E7" s="174">
        <v>509888</v>
      </c>
      <c r="F7" s="174">
        <v>494991</v>
      </c>
      <c r="G7" s="174">
        <v>486558</v>
      </c>
      <c r="H7" s="244">
        <f t="shared" si="0"/>
        <v>-1.7036673394061674E-2</v>
      </c>
    </row>
    <row r="8" spans="1:8" x14ac:dyDescent="0.2">
      <c r="A8" s="110" t="s">
        <v>86</v>
      </c>
      <c r="B8" s="110" t="s">
        <v>83</v>
      </c>
      <c r="C8" s="129">
        <f>C5/C$7</f>
        <v>0.17041310345946312</v>
      </c>
      <c r="D8" s="129">
        <f t="shared" ref="D8:E8" si="1">D5/D$7</f>
        <v>0.1905587850180567</v>
      </c>
      <c r="E8" s="129">
        <f t="shared" si="1"/>
        <v>0.21134837454499811</v>
      </c>
      <c r="F8" s="129">
        <f t="shared" ref="F8:G8" si="2">F5/F$7</f>
        <v>0.20865227852627624</v>
      </c>
      <c r="G8" s="129">
        <f t="shared" si="2"/>
        <v>0.19709263849325259</v>
      </c>
      <c r="H8" s="245">
        <f>100*(G8-F8)</f>
        <v>-1.155964003302365</v>
      </c>
    </row>
    <row r="9" spans="1:8" x14ac:dyDescent="0.2">
      <c r="A9" s="162" t="s">
        <v>86</v>
      </c>
      <c r="B9" s="162" t="s">
        <v>84</v>
      </c>
      <c r="C9" s="175">
        <f t="shared" ref="C9:E10" si="3">C6/C$7</f>
        <v>0.82958689654053686</v>
      </c>
      <c r="D9" s="175">
        <f t="shared" si="3"/>
        <v>0.80944121498194332</v>
      </c>
      <c r="E9" s="175">
        <f t="shared" si="3"/>
        <v>0.78865162545500189</v>
      </c>
      <c r="F9" s="175">
        <f t="shared" ref="F9:G9" si="4">F6/F$7</f>
        <v>0.79134772147372379</v>
      </c>
      <c r="G9" s="175">
        <f t="shared" si="4"/>
        <v>0.80290736150674735</v>
      </c>
      <c r="H9" s="246">
        <f>100*(G9-F9)</f>
        <v>1.1559640033023566</v>
      </c>
    </row>
    <row r="10" spans="1:8" x14ac:dyDescent="0.2">
      <c r="A10" s="298" t="s">
        <v>86</v>
      </c>
      <c r="B10" s="298" t="s">
        <v>85</v>
      </c>
      <c r="C10" s="299">
        <f t="shared" si="3"/>
        <v>1</v>
      </c>
      <c r="D10" s="299">
        <f t="shared" si="3"/>
        <v>1</v>
      </c>
      <c r="E10" s="299">
        <f t="shared" si="3"/>
        <v>1</v>
      </c>
      <c r="F10" s="299">
        <f t="shared" ref="F10:G10" si="5">F7/F$7</f>
        <v>1</v>
      </c>
      <c r="G10" s="299">
        <f t="shared" si="5"/>
        <v>1</v>
      </c>
      <c r="H10" s="300" t="s">
        <v>65</v>
      </c>
    </row>
  </sheetData>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27"/>
  <sheetViews>
    <sheetView workbookViewId="0"/>
  </sheetViews>
  <sheetFormatPr defaultColWidth="9.33203125" defaultRowHeight="12" x14ac:dyDescent="0.2"/>
  <cols>
    <col min="1" max="1" width="18.33203125" style="12" customWidth="1"/>
    <col min="2" max="2" width="43.6640625" style="12" bestFit="1" customWidth="1"/>
    <col min="3" max="7" width="9.33203125" style="33" customWidth="1"/>
    <col min="8" max="8" width="11.33203125" style="12" customWidth="1"/>
    <col min="9" max="16384" width="9.33203125" style="12"/>
  </cols>
  <sheetData>
    <row r="1" spans="1:14" ht="15.75" x14ac:dyDescent="0.2">
      <c r="A1" s="253" t="s">
        <v>87</v>
      </c>
      <c r="B1" s="253"/>
    </row>
    <row r="2" spans="1:14" ht="15" x14ac:dyDescent="0.2">
      <c r="A2" s="13" t="s">
        <v>305</v>
      </c>
      <c r="B2" s="13"/>
    </row>
    <row r="3" spans="1:14" ht="15" x14ac:dyDescent="0.2">
      <c r="A3" s="13" t="s">
        <v>245</v>
      </c>
      <c r="B3" s="13"/>
    </row>
    <row r="4" spans="1:14" s="6" customFormat="1" ht="51" x14ac:dyDescent="0.2">
      <c r="A4" s="14" t="s">
        <v>79</v>
      </c>
      <c r="B4" s="14" t="s">
        <v>88</v>
      </c>
      <c r="C4" s="15" t="s">
        <v>195</v>
      </c>
      <c r="D4" s="15" t="s">
        <v>196</v>
      </c>
      <c r="E4" s="15" t="s">
        <v>197</v>
      </c>
      <c r="F4" s="15" t="s">
        <v>198</v>
      </c>
      <c r="G4" s="15" t="s">
        <v>199</v>
      </c>
      <c r="H4" s="15" t="s">
        <v>81</v>
      </c>
    </row>
    <row r="5" spans="1:14" ht="15" customHeight="1" x14ac:dyDescent="0.2">
      <c r="A5" s="26" t="s">
        <v>82</v>
      </c>
      <c r="B5" s="26" t="s">
        <v>89</v>
      </c>
      <c r="C5" s="23">
        <v>1756</v>
      </c>
      <c r="D5" s="23">
        <v>1297</v>
      </c>
      <c r="E5" s="23">
        <v>1294</v>
      </c>
      <c r="F5" s="23">
        <v>1527</v>
      </c>
      <c r="G5" s="23">
        <v>1618</v>
      </c>
      <c r="H5" s="241">
        <f>G5/F5-1</f>
        <v>5.9593975114603737E-2</v>
      </c>
    </row>
    <row r="6" spans="1:14" ht="15" customHeight="1" x14ac:dyDescent="0.2">
      <c r="A6" s="26" t="s">
        <v>82</v>
      </c>
      <c r="B6" s="26" t="s">
        <v>90</v>
      </c>
      <c r="C6" s="23">
        <v>2636</v>
      </c>
      <c r="D6" s="23">
        <v>3093</v>
      </c>
      <c r="E6" s="23">
        <v>4385</v>
      </c>
      <c r="F6" s="23">
        <v>4418</v>
      </c>
      <c r="G6" s="23">
        <v>4586</v>
      </c>
      <c r="H6" s="241">
        <f t="shared" ref="H6:H13" si="0">G6/F6-1</f>
        <v>3.8026256224535926E-2</v>
      </c>
    </row>
    <row r="7" spans="1:14" ht="15" customHeight="1" x14ac:dyDescent="0.2">
      <c r="A7" s="26" t="s">
        <v>82</v>
      </c>
      <c r="B7" s="26" t="s">
        <v>91</v>
      </c>
      <c r="C7" s="23">
        <v>60548</v>
      </c>
      <c r="D7" s="23">
        <v>41886</v>
      </c>
      <c r="E7" s="23">
        <v>42895</v>
      </c>
      <c r="F7" s="23">
        <v>38398</v>
      </c>
      <c r="G7" s="23">
        <v>35985</v>
      </c>
      <c r="H7" s="241">
        <f t="shared" si="0"/>
        <v>-6.2841814677847774E-2</v>
      </c>
    </row>
    <row r="8" spans="1:14" ht="15" customHeight="1" x14ac:dyDescent="0.2">
      <c r="A8" s="26" t="s">
        <v>82</v>
      </c>
      <c r="B8" s="26" t="s">
        <v>92</v>
      </c>
      <c r="C8" s="23">
        <v>768</v>
      </c>
      <c r="D8" s="23">
        <v>1044</v>
      </c>
      <c r="E8" s="23">
        <v>1352</v>
      </c>
      <c r="F8" s="23">
        <v>1230</v>
      </c>
      <c r="G8" s="23">
        <v>950</v>
      </c>
      <c r="H8" s="241">
        <f t="shared" si="0"/>
        <v>-0.22764227642276424</v>
      </c>
    </row>
    <row r="9" spans="1:14" ht="15" customHeight="1" x14ac:dyDescent="0.2">
      <c r="A9" s="26" t="s">
        <v>82</v>
      </c>
      <c r="B9" s="26" t="s">
        <v>93</v>
      </c>
      <c r="C9" s="23">
        <v>10061</v>
      </c>
      <c r="D9" s="23">
        <v>7576</v>
      </c>
      <c r="E9" s="23">
        <v>10647</v>
      </c>
      <c r="F9" s="23">
        <v>11406</v>
      </c>
      <c r="G9" s="23">
        <v>10259</v>
      </c>
      <c r="H9" s="241">
        <f t="shared" si="0"/>
        <v>-0.10056110818867259</v>
      </c>
    </row>
    <row r="10" spans="1:14" ht="15" customHeight="1" x14ac:dyDescent="0.2">
      <c r="A10" s="26" t="s">
        <v>82</v>
      </c>
      <c r="B10" s="26" t="s">
        <v>94</v>
      </c>
      <c r="C10" s="23">
        <v>0</v>
      </c>
      <c r="D10" s="23">
        <v>0</v>
      </c>
      <c r="E10" s="23">
        <v>0</v>
      </c>
      <c r="F10" s="23">
        <v>13</v>
      </c>
      <c r="G10" s="23">
        <v>80</v>
      </c>
      <c r="H10" s="24">
        <f t="shared" si="0"/>
        <v>5.1538461538461542</v>
      </c>
    </row>
    <row r="11" spans="1:14" ht="15" customHeight="1" x14ac:dyDescent="0.2">
      <c r="A11" s="26" t="s">
        <v>82</v>
      </c>
      <c r="B11" s="26" t="s">
        <v>95</v>
      </c>
      <c r="C11" s="23">
        <v>25099</v>
      </c>
      <c r="D11" s="23">
        <v>27144</v>
      </c>
      <c r="E11" s="23">
        <v>30947</v>
      </c>
      <c r="F11" s="23">
        <v>29548</v>
      </c>
      <c r="G11" s="23">
        <v>26046</v>
      </c>
      <c r="H11" s="241">
        <f t="shared" si="0"/>
        <v>-0.11851901989982405</v>
      </c>
    </row>
    <row r="12" spans="1:14" ht="15" customHeight="1" x14ac:dyDescent="0.2">
      <c r="A12" s="26" t="s">
        <v>82</v>
      </c>
      <c r="B12" s="26" t="s">
        <v>96</v>
      </c>
      <c r="C12" s="23">
        <v>4093</v>
      </c>
      <c r="D12" s="23">
        <v>2629</v>
      </c>
      <c r="E12" s="23">
        <v>3112</v>
      </c>
      <c r="F12" s="23">
        <v>3251</v>
      </c>
      <c r="G12" s="23">
        <v>2888</v>
      </c>
      <c r="H12" s="241">
        <f t="shared" si="0"/>
        <v>-0.11165795139956936</v>
      </c>
    </row>
    <row r="13" spans="1:14" ht="15" customHeight="1" x14ac:dyDescent="0.2">
      <c r="A13" s="26" t="s">
        <v>82</v>
      </c>
      <c r="B13" s="26" t="s">
        <v>97</v>
      </c>
      <c r="C13" s="23">
        <v>10557</v>
      </c>
      <c r="D13" s="23">
        <v>10337</v>
      </c>
      <c r="E13" s="23">
        <v>13112</v>
      </c>
      <c r="F13" s="23">
        <v>13482</v>
      </c>
      <c r="G13" s="23">
        <v>13479</v>
      </c>
      <c r="H13" s="241">
        <f t="shared" si="0"/>
        <v>-2.2251891410773883E-4</v>
      </c>
    </row>
    <row r="14" spans="1:14" ht="15" customHeight="1" x14ac:dyDescent="0.2">
      <c r="A14" s="162" t="s">
        <v>82</v>
      </c>
      <c r="B14" s="162" t="s">
        <v>98</v>
      </c>
      <c r="C14" s="171">
        <v>41</v>
      </c>
      <c r="D14" s="171">
        <v>27</v>
      </c>
      <c r="E14" s="171">
        <v>20</v>
      </c>
      <c r="F14" s="171">
        <v>8</v>
      </c>
      <c r="G14" s="171">
        <v>6</v>
      </c>
      <c r="H14" s="243">
        <f>G14/F14-1</f>
        <v>-0.25</v>
      </c>
      <c r="I14" s="247"/>
      <c r="J14" s="247"/>
      <c r="K14" s="247"/>
    </row>
    <row r="15" spans="1:14" ht="15" customHeight="1" x14ac:dyDescent="0.2">
      <c r="A15" s="196" t="s">
        <v>82</v>
      </c>
      <c r="B15" s="196" t="s">
        <v>99</v>
      </c>
      <c r="C15" s="174">
        <v>115559</v>
      </c>
      <c r="D15" s="174">
        <v>95033</v>
      </c>
      <c r="E15" s="174">
        <v>107764</v>
      </c>
      <c r="F15" s="174">
        <v>103281</v>
      </c>
      <c r="G15" s="174">
        <v>95897</v>
      </c>
      <c r="H15" s="244">
        <f>G15/F15-1</f>
        <v>-7.1494272905955558E-2</v>
      </c>
      <c r="J15" s="247"/>
      <c r="K15" s="247"/>
      <c r="L15" s="247"/>
      <c r="M15" s="247"/>
      <c r="N15" s="247"/>
    </row>
    <row r="16" spans="1:14" ht="15" customHeight="1" x14ac:dyDescent="0.2">
      <c r="A16" s="26" t="s">
        <v>86</v>
      </c>
      <c r="B16" s="26" t="s">
        <v>89</v>
      </c>
      <c r="C16" s="24">
        <f>C5/C$15</f>
        <v>1.5195700897377097E-2</v>
      </c>
      <c r="D16" s="24">
        <f t="shared" ref="D16:E16" si="1">D5/D$15</f>
        <v>1.3647890732692854E-2</v>
      </c>
      <c r="E16" s="24">
        <f t="shared" si="1"/>
        <v>1.2007720574588916E-2</v>
      </c>
      <c r="F16" s="24">
        <f t="shared" ref="F16:G16" si="2">F5/F$15</f>
        <v>1.4784907194934209E-2</v>
      </c>
      <c r="G16" s="24">
        <f t="shared" si="2"/>
        <v>1.6872269205501736E-2</v>
      </c>
      <c r="H16" s="245">
        <f>100*(G16-F16)</f>
        <v>0.20873620105675267</v>
      </c>
      <c r="I16" s="251"/>
    </row>
    <row r="17" spans="1:9" ht="15" customHeight="1" x14ac:dyDescent="0.2">
      <c r="A17" s="26" t="s">
        <v>86</v>
      </c>
      <c r="B17" s="26" t="s">
        <v>90</v>
      </c>
      <c r="C17" s="24">
        <f t="shared" ref="C17:E17" si="3">C6/C$15</f>
        <v>2.2810858522486349E-2</v>
      </c>
      <c r="D17" s="24">
        <f t="shared" si="3"/>
        <v>3.2546589079582883E-2</v>
      </c>
      <c r="E17" s="24">
        <f t="shared" si="3"/>
        <v>4.0690768716825657E-2</v>
      </c>
      <c r="F17" s="24">
        <f t="shared" ref="F17:G17" si="4">F6/F$15</f>
        <v>4.2776502938585023E-2</v>
      </c>
      <c r="G17" s="24">
        <f t="shared" si="4"/>
        <v>4.7822142507064874E-2</v>
      </c>
      <c r="H17" s="245">
        <f t="shared" ref="H17:H25" si="5">100*(G17-F17)</f>
        <v>0.50456395684798516</v>
      </c>
      <c r="I17" s="251"/>
    </row>
    <row r="18" spans="1:9" ht="15" customHeight="1" x14ac:dyDescent="0.2">
      <c r="A18" s="26" t="s">
        <v>86</v>
      </c>
      <c r="B18" s="26" t="s">
        <v>91</v>
      </c>
      <c r="C18" s="24">
        <f t="shared" ref="C18:E18" si="6">C7/C$15</f>
        <v>0.52395745896035795</v>
      </c>
      <c r="D18" s="24">
        <f t="shared" si="6"/>
        <v>0.44075215977607779</v>
      </c>
      <c r="E18" s="24">
        <f t="shared" si="6"/>
        <v>0.39804572955718048</v>
      </c>
      <c r="F18" s="24">
        <f t="shared" ref="F18:G18" si="7">F7/F$15</f>
        <v>0.37178183789854863</v>
      </c>
      <c r="G18" s="24">
        <f t="shared" si="7"/>
        <v>0.37524635807168105</v>
      </c>
      <c r="H18" s="245">
        <f t="shared" si="5"/>
        <v>0.34645201731324238</v>
      </c>
      <c r="I18" s="251"/>
    </row>
    <row r="19" spans="1:9" ht="15" customHeight="1" x14ac:dyDescent="0.2">
      <c r="A19" s="26" t="s">
        <v>86</v>
      </c>
      <c r="B19" s="26" t="s">
        <v>92</v>
      </c>
      <c r="C19" s="24">
        <f t="shared" ref="C19:E19" si="8">C8/C$15</f>
        <v>6.6459557455498921E-3</v>
      </c>
      <c r="D19" s="24">
        <f t="shared" si="8"/>
        <v>1.098565761367104E-2</v>
      </c>
      <c r="E19" s="24">
        <f t="shared" si="8"/>
        <v>1.2545933706989348E-2</v>
      </c>
      <c r="F19" s="24">
        <f t="shared" ref="F19:G19" si="9">F8/F$15</f>
        <v>1.190925726900398E-2</v>
      </c>
      <c r="G19" s="24">
        <f t="shared" si="9"/>
        <v>9.9064621416728362E-3</v>
      </c>
      <c r="H19" s="245">
        <f t="shared" si="5"/>
        <v>-0.2002795127331144</v>
      </c>
      <c r="I19" s="251"/>
    </row>
    <row r="20" spans="1:9" ht="15" customHeight="1" x14ac:dyDescent="0.2">
      <c r="A20" s="26" t="s">
        <v>86</v>
      </c>
      <c r="B20" s="26" t="s">
        <v>93</v>
      </c>
      <c r="C20" s="24">
        <f t="shared" ref="C20:F21" si="10">C9/C$15</f>
        <v>8.7063750984345656E-2</v>
      </c>
      <c r="D20" s="24">
        <f t="shared" si="10"/>
        <v>7.9719676322961494E-2</v>
      </c>
      <c r="E20" s="24">
        <f t="shared" si="10"/>
        <v>9.8799227942541104E-2</v>
      </c>
      <c r="F20" s="24">
        <f t="shared" ref="F20:G20" si="11">F9/F$15</f>
        <v>0.11043657594330032</v>
      </c>
      <c r="G20" s="24">
        <f t="shared" si="11"/>
        <v>0.10697936327518066</v>
      </c>
      <c r="H20" s="245">
        <f t="shared" si="5"/>
        <v>-0.3457212668119658</v>
      </c>
      <c r="I20" s="251"/>
    </row>
    <row r="21" spans="1:9" ht="15" customHeight="1" x14ac:dyDescent="0.2">
      <c r="A21" s="26" t="s">
        <v>86</v>
      </c>
      <c r="B21" s="26" t="s">
        <v>94</v>
      </c>
      <c r="C21" s="24">
        <f t="shared" si="10"/>
        <v>0</v>
      </c>
      <c r="D21" s="24">
        <f t="shared" si="10"/>
        <v>0</v>
      </c>
      <c r="E21" s="24">
        <f t="shared" si="10"/>
        <v>0</v>
      </c>
      <c r="F21" s="24">
        <f t="shared" si="10"/>
        <v>1.2587019877809084E-4</v>
      </c>
      <c r="G21" s="24">
        <f t="shared" ref="G21" si="12">G10/G$15</f>
        <v>8.3422839087771259E-4</v>
      </c>
      <c r="H21" s="245">
        <f t="shared" si="5"/>
        <v>7.0835819209962181E-2</v>
      </c>
      <c r="I21" s="251"/>
    </row>
    <row r="22" spans="1:9" ht="15" customHeight="1" x14ac:dyDescent="0.2">
      <c r="A22" s="26" t="s">
        <v>86</v>
      </c>
      <c r="B22" s="26" t="s">
        <v>95</v>
      </c>
      <c r="C22" s="24">
        <f t="shared" ref="C22:E22" si="13">C11/C$15</f>
        <v>0.21719641049161034</v>
      </c>
      <c r="D22" s="24">
        <f t="shared" si="13"/>
        <v>0.28562709795544705</v>
      </c>
      <c r="E22" s="24">
        <f t="shared" si="13"/>
        <v>0.28717382428269178</v>
      </c>
      <c r="F22" s="24">
        <f t="shared" ref="F22:G22" si="14">F11/F$15</f>
        <v>0.28609327949961755</v>
      </c>
      <c r="G22" s="24">
        <f t="shared" si="14"/>
        <v>0.27160390836001125</v>
      </c>
      <c r="H22" s="245">
        <f t="shared" si="5"/>
        <v>-1.44893711396063</v>
      </c>
      <c r="I22" s="251"/>
    </row>
    <row r="23" spans="1:9" ht="15" customHeight="1" x14ac:dyDescent="0.2">
      <c r="A23" s="26" t="s">
        <v>86</v>
      </c>
      <c r="B23" s="26" t="s">
        <v>96</v>
      </c>
      <c r="C23" s="24">
        <f t="shared" ref="C23:E23" si="15">C12/C$15</f>
        <v>3.5419136544968373E-2</v>
      </c>
      <c r="D23" s="24">
        <f t="shared" si="15"/>
        <v>2.7664074584617976E-2</v>
      </c>
      <c r="E23" s="24">
        <f t="shared" si="15"/>
        <v>2.8877918414312757E-2</v>
      </c>
      <c r="F23" s="24">
        <f t="shared" ref="F23:G23" si="16">F12/F$15</f>
        <v>3.1477232017505637E-2</v>
      </c>
      <c r="G23" s="24">
        <f t="shared" si="16"/>
        <v>3.0115644910685423E-2</v>
      </c>
      <c r="H23" s="245">
        <f t="shared" si="5"/>
        <v>-0.13615871068202134</v>
      </c>
      <c r="I23" s="251"/>
    </row>
    <row r="24" spans="1:9" ht="15" customHeight="1" x14ac:dyDescent="0.2">
      <c r="A24" s="26" t="s">
        <v>86</v>
      </c>
      <c r="B24" s="26" t="s">
        <v>97</v>
      </c>
      <c r="C24" s="24">
        <f t="shared" ref="C24:E24" si="17">C13/C$15</f>
        <v>9.1355930736679969E-2</v>
      </c>
      <c r="D24" s="24">
        <f t="shared" si="17"/>
        <v>0.10877274210011259</v>
      </c>
      <c r="E24" s="24">
        <f t="shared" si="17"/>
        <v>0.12167328606955941</v>
      </c>
      <c r="F24" s="24">
        <f t="shared" ref="F24:G24" si="18">F13/F$15</f>
        <v>0.13053707845586313</v>
      </c>
      <c r="G24" s="24">
        <f t="shared" si="18"/>
        <v>0.14055705600800858</v>
      </c>
      <c r="H24" s="245">
        <f t="shared" si="5"/>
        <v>1.0019977552145454</v>
      </c>
      <c r="I24" s="251"/>
    </row>
    <row r="25" spans="1:9" ht="15" customHeight="1" x14ac:dyDescent="0.2">
      <c r="A25" s="162" t="s">
        <v>86</v>
      </c>
      <c r="B25" s="162" t="s">
        <v>98</v>
      </c>
      <c r="C25" s="175">
        <f t="shared" ref="C25:E25" si="19">C14/C$15</f>
        <v>3.5479711662440833E-4</v>
      </c>
      <c r="D25" s="175">
        <f t="shared" si="19"/>
        <v>2.8411183483632001E-4</v>
      </c>
      <c r="E25" s="175">
        <f t="shared" si="19"/>
        <v>1.8559073531049331E-4</v>
      </c>
      <c r="F25" s="175">
        <f t="shared" ref="F25:G25" si="20">F14/F$15</f>
        <v>7.7458583863440522E-5</v>
      </c>
      <c r="G25" s="175">
        <f t="shared" si="20"/>
        <v>6.2567129315828444E-5</v>
      </c>
      <c r="H25" s="246">
        <f t="shared" si="5"/>
        <v>-1.4891454547612077E-3</v>
      </c>
      <c r="I25" s="251"/>
    </row>
    <row r="26" spans="1:9" ht="15" customHeight="1" x14ac:dyDescent="0.2">
      <c r="A26" s="298" t="s">
        <v>86</v>
      </c>
      <c r="B26" s="298" t="s">
        <v>99</v>
      </c>
      <c r="C26" s="299">
        <f t="shared" ref="C26:E26" si="21">C15/C$15</f>
        <v>1</v>
      </c>
      <c r="D26" s="299">
        <f t="shared" si="21"/>
        <v>1</v>
      </c>
      <c r="E26" s="299">
        <f t="shared" si="21"/>
        <v>1</v>
      </c>
      <c r="F26" s="299">
        <f t="shared" ref="F26:G26" si="22">F15/F$15</f>
        <v>1</v>
      </c>
      <c r="G26" s="299">
        <f t="shared" si="22"/>
        <v>1</v>
      </c>
      <c r="H26" s="301" t="s">
        <v>65</v>
      </c>
    </row>
    <row r="27" spans="1:9" x14ac:dyDescent="0.2">
      <c r="A27" s="258"/>
      <c r="B27" s="258"/>
      <c r="C27" s="45"/>
      <c r="D27" s="45"/>
      <c r="E27" s="45"/>
      <c r="F27" s="45"/>
      <c r="G27" s="45"/>
    </row>
  </sheetData>
  <pageMargins left="0.7" right="0.7" top="0.75" bottom="0.75" header="0.3" footer="0.3"/>
  <pageSetup paperSize="9"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409F6F-4AC1-4621-908F-0B24D764F7F8}">
  <dimension ref="A1:K30"/>
  <sheetViews>
    <sheetView workbookViewId="0"/>
  </sheetViews>
  <sheetFormatPr defaultColWidth="8.6640625" defaultRowHeight="15" x14ac:dyDescent="0.2"/>
  <cols>
    <col min="1" max="1" width="17.6640625" style="2" customWidth="1"/>
    <col min="2" max="2" width="24.6640625" style="2" customWidth="1"/>
    <col min="3" max="7" width="9.6640625" style="2" customWidth="1"/>
    <col min="8" max="8" width="11.33203125" style="2" customWidth="1"/>
    <col min="9" max="16384" width="8.6640625" style="2"/>
  </cols>
  <sheetData>
    <row r="1" spans="1:11" ht="15.75" x14ac:dyDescent="0.2">
      <c r="A1" s="253" t="s">
        <v>100</v>
      </c>
      <c r="B1" s="253"/>
      <c r="C1" s="33"/>
      <c r="D1" s="33"/>
      <c r="E1" s="33"/>
      <c r="F1" s="33"/>
      <c r="G1" s="33"/>
      <c r="H1" s="12"/>
    </row>
    <row r="2" spans="1:11" x14ac:dyDescent="0.2">
      <c r="A2" s="13" t="s">
        <v>305</v>
      </c>
      <c r="B2" s="13"/>
      <c r="C2" s="33"/>
      <c r="D2" s="33"/>
      <c r="E2" s="33"/>
      <c r="F2" s="33"/>
      <c r="G2" s="33"/>
      <c r="H2" s="12"/>
    </row>
    <row r="3" spans="1:11" x14ac:dyDescent="0.2">
      <c r="A3" s="13" t="s">
        <v>245</v>
      </c>
      <c r="B3" s="13"/>
      <c r="C3" s="33"/>
      <c r="D3" s="33"/>
      <c r="E3" s="33"/>
      <c r="F3" s="33"/>
      <c r="G3" s="33"/>
      <c r="H3" s="12"/>
    </row>
    <row r="4" spans="1:11" ht="51" x14ac:dyDescent="0.2">
      <c r="A4" s="14" t="s">
        <v>79</v>
      </c>
      <c r="B4" s="14" t="s">
        <v>101</v>
      </c>
      <c r="C4" s="15" t="s">
        <v>195</v>
      </c>
      <c r="D4" s="15" t="s">
        <v>196</v>
      </c>
      <c r="E4" s="15" t="s">
        <v>197</v>
      </c>
      <c r="F4" s="15" t="s">
        <v>198</v>
      </c>
      <c r="G4" s="15" t="s">
        <v>199</v>
      </c>
      <c r="H4" s="15" t="s">
        <v>81</v>
      </c>
    </row>
    <row r="5" spans="1:11" x14ac:dyDescent="0.2">
      <c r="A5" s="26" t="s">
        <v>82</v>
      </c>
      <c r="B5" s="26" t="s">
        <v>102</v>
      </c>
      <c r="C5" s="23">
        <v>9784</v>
      </c>
      <c r="D5" s="23">
        <v>8543</v>
      </c>
      <c r="E5" s="23">
        <v>10382</v>
      </c>
      <c r="F5" s="23">
        <v>10227</v>
      </c>
      <c r="G5" s="23">
        <v>9444</v>
      </c>
      <c r="H5" s="241">
        <f>G5/F5-1</f>
        <v>-7.6562041654444135E-2</v>
      </c>
    </row>
    <row r="6" spans="1:11" x14ac:dyDescent="0.2">
      <c r="A6" s="26" t="s">
        <v>82</v>
      </c>
      <c r="B6" s="26" t="s">
        <v>103</v>
      </c>
      <c r="C6" s="23">
        <v>389</v>
      </c>
      <c r="D6" s="23">
        <v>296</v>
      </c>
      <c r="E6" s="23">
        <v>243</v>
      </c>
      <c r="F6" s="23">
        <v>193</v>
      </c>
      <c r="G6" s="23">
        <v>187</v>
      </c>
      <c r="H6" s="241">
        <f t="shared" ref="H6:H16" si="0">G6/F6-1</f>
        <v>-3.1088082901554404E-2</v>
      </c>
    </row>
    <row r="7" spans="1:11" x14ac:dyDescent="0.2">
      <c r="A7" s="26" t="s">
        <v>82</v>
      </c>
      <c r="B7" s="26" t="s">
        <v>104</v>
      </c>
      <c r="C7" s="23">
        <v>3950</v>
      </c>
      <c r="D7" s="23">
        <v>5137</v>
      </c>
      <c r="E7" s="23">
        <v>6236</v>
      </c>
      <c r="F7" s="23">
        <v>5822</v>
      </c>
      <c r="G7" s="23">
        <v>5949</v>
      </c>
      <c r="H7" s="241">
        <f t="shared" si="0"/>
        <v>2.1813809687392549E-2</v>
      </c>
    </row>
    <row r="8" spans="1:11" x14ac:dyDescent="0.2">
      <c r="A8" s="26" t="s">
        <v>82</v>
      </c>
      <c r="B8" s="26" t="s">
        <v>105</v>
      </c>
      <c r="C8" s="23">
        <v>0</v>
      </c>
      <c r="D8" s="23">
        <v>10</v>
      </c>
      <c r="E8" s="23">
        <v>72</v>
      </c>
      <c r="F8" s="23">
        <v>99</v>
      </c>
      <c r="G8" s="23">
        <v>141</v>
      </c>
      <c r="H8" s="241">
        <f t="shared" si="0"/>
        <v>0.42424242424242431</v>
      </c>
    </row>
    <row r="9" spans="1:11" x14ac:dyDescent="0.2">
      <c r="A9" s="26" t="s">
        <v>82</v>
      </c>
      <c r="B9" s="26" t="s">
        <v>106</v>
      </c>
      <c r="C9" s="23">
        <v>896</v>
      </c>
      <c r="D9" s="23">
        <v>542</v>
      </c>
      <c r="E9" s="23">
        <v>433</v>
      </c>
      <c r="F9" s="23">
        <v>352</v>
      </c>
      <c r="G9" s="23">
        <v>272</v>
      </c>
      <c r="H9" s="241">
        <f t="shared" si="0"/>
        <v>-0.22727272727272729</v>
      </c>
    </row>
    <row r="10" spans="1:11" x14ac:dyDescent="0.2">
      <c r="A10" s="26" t="s">
        <v>82</v>
      </c>
      <c r="B10" s="26" t="s">
        <v>107</v>
      </c>
      <c r="C10" s="23">
        <v>1172</v>
      </c>
      <c r="D10" s="23">
        <v>990</v>
      </c>
      <c r="E10" s="23">
        <v>1406</v>
      </c>
      <c r="F10" s="23">
        <v>1687</v>
      </c>
      <c r="G10" s="23">
        <v>1849</v>
      </c>
      <c r="H10" s="241">
        <f t="shared" si="0"/>
        <v>9.6028452874926007E-2</v>
      </c>
    </row>
    <row r="11" spans="1:11" x14ac:dyDescent="0.2">
      <c r="A11" s="26" t="s">
        <v>82</v>
      </c>
      <c r="B11" s="26" t="s">
        <v>108</v>
      </c>
      <c r="C11" s="23">
        <v>257</v>
      </c>
      <c r="D11" s="23">
        <v>211</v>
      </c>
      <c r="E11" s="23">
        <v>186</v>
      </c>
      <c r="F11" s="23">
        <v>154</v>
      </c>
      <c r="G11" s="23">
        <v>109</v>
      </c>
      <c r="H11" s="241">
        <f t="shared" si="0"/>
        <v>-0.29220779220779225</v>
      </c>
    </row>
    <row r="12" spans="1:11" x14ac:dyDescent="0.2">
      <c r="A12" s="26" t="s">
        <v>82</v>
      </c>
      <c r="B12" s="26" t="s">
        <v>109</v>
      </c>
      <c r="C12" s="23">
        <v>642</v>
      </c>
      <c r="D12" s="23">
        <v>623</v>
      </c>
      <c r="E12" s="23">
        <v>825</v>
      </c>
      <c r="F12" s="23">
        <v>672</v>
      </c>
      <c r="G12" s="23">
        <v>704</v>
      </c>
      <c r="H12" s="241">
        <f t="shared" si="0"/>
        <v>4.7619047619047672E-2</v>
      </c>
    </row>
    <row r="13" spans="1:11" x14ac:dyDescent="0.2">
      <c r="A13" s="26" t="s">
        <v>82</v>
      </c>
      <c r="B13" s="26" t="s">
        <v>110</v>
      </c>
      <c r="C13" s="23">
        <v>1620</v>
      </c>
      <c r="D13" s="23">
        <v>1129</v>
      </c>
      <c r="E13" s="23">
        <v>800</v>
      </c>
      <c r="F13" s="23">
        <v>746</v>
      </c>
      <c r="G13" s="23">
        <v>531</v>
      </c>
      <c r="H13" s="241">
        <f t="shared" si="0"/>
        <v>-0.2882037533512064</v>
      </c>
    </row>
    <row r="14" spans="1:11" x14ac:dyDescent="0.2">
      <c r="A14" s="26" t="s">
        <v>82</v>
      </c>
      <c r="B14" s="26" t="s">
        <v>111</v>
      </c>
      <c r="C14" s="23">
        <v>1845</v>
      </c>
      <c r="D14" s="23">
        <v>2059</v>
      </c>
      <c r="E14" s="23">
        <v>1870</v>
      </c>
      <c r="F14" s="23">
        <v>2605</v>
      </c>
      <c r="G14" s="23">
        <v>2934</v>
      </c>
      <c r="H14" s="241">
        <f t="shared" si="0"/>
        <v>0.12629558541266794</v>
      </c>
    </row>
    <row r="15" spans="1:11" x14ac:dyDescent="0.2">
      <c r="A15" s="26" t="s">
        <v>82</v>
      </c>
      <c r="B15" s="26" t="s">
        <v>112</v>
      </c>
      <c r="C15" s="23">
        <v>1293</v>
      </c>
      <c r="D15" s="23">
        <v>1239</v>
      </c>
      <c r="E15" s="23">
        <v>1986</v>
      </c>
      <c r="F15" s="23">
        <v>2236</v>
      </c>
      <c r="G15" s="23">
        <v>2684</v>
      </c>
      <c r="H15" s="241">
        <f t="shared" si="0"/>
        <v>0.20035778175313057</v>
      </c>
    </row>
    <row r="16" spans="1:11" x14ac:dyDescent="0.2">
      <c r="A16" s="162" t="s">
        <v>82</v>
      </c>
      <c r="B16" s="162" t="s">
        <v>113</v>
      </c>
      <c r="C16" s="171">
        <v>93711</v>
      </c>
      <c r="D16" s="171">
        <v>74254</v>
      </c>
      <c r="E16" s="171">
        <v>83325</v>
      </c>
      <c r="F16" s="171">
        <v>78488</v>
      </c>
      <c r="G16" s="171">
        <v>71093</v>
      </c>
      <c r="H16" s="243">
        <f t="shared" si="0"/>
        <v>-9.4218224441952936E-2</v>
      </c>
      <c r="J16" s="239"/>
      <c r="K16" s="239"/>
    </row>
    <row r="17" spans="1:8" x14ac:dyDescent="0.2">
      <c r="A17" s="196" t="s">
        <v>82</v>
      </c>
      <c r="B17" s="196" t="s">
        <v>99</v>
      </c>
      <c r="C17" s="177">
        <v>115559</v>
      </c>
      <c r="D17" s="177">
        <v>95033</v>
      </c>
      <c r="E17" s="178">
        <v>107764</v>
      </c>
      <c r="F17" s="286">
        <v>103281</v>
      </c>
      <c r="G17" s="174">
        <v>95897</v>
      </c>
      <c r="H17" s="259">
        <f>G17/F17-1</f>
        <v>-7.1494272905955558E-2</v>
      </c>
    </row>
    <row r="18" spans="1:8" x14ac:dyDescent="0.2">
      <c r="A18" s="26" t="s">
        <v>86</v>
      </c>
      <c r="B18" s="26" t="s">
        <v>102</v>
      </c>
      <c r="C18" s="24">
        <f>C5/C$17</f>
        <v>8.466670705007831E-2</v>
      </c>
      <c r="D18" s="24">
        <f t="shared" ref="C18:F30" si="1">D5/D$17</f>
        <v>8.9895089074321546E-2</v>
      </c>
      <c r="E18" s="24">
        <f t="shared" si="1"/>
        <v>9.6340150699677066E-2</v>
      </c>
      <c r="F18" s="24">
        <f t="shared" si="1"/>
        <v>9.9021117146425766E-2</v>
      </c>
      <c r="G18" s="24">
        <f t="shared" ref="G18" si="2">G5/G$17</f>
        <v>9.8480661543113968E-2</v>
      </c>
      <c r="H18" s="245">
        <f>(G18-F18)*100</f>
        <v>-5.4045560331179854E-2</v>
      </c>
    </row>
    <row r="19" spans="1:8" x14ac:dyDescent="0.2">
      <c r="A19" s="26" t="s">
        <v>86</v>
      </c>
      <c r="B19" s="26" t="s">
        <v>103</v>
      </c>
      <c r="C19" s="24">
        <f t="shared" si="1"/>
        <v>3.3662458138267034E-3</v>
      </c>
      <c r="D19" s="24">
        <f t="shared" si="1"/>
        <v>3.114707522650027E-3</v>
      </c>
      <c r="E19" s="24">
        <f t="shared" si="1"/>
        <v>2.2549274340224936E-3</v>
      </c>
      <c r="F19" s="24">
        <f t="shared" si="1"/>
        <v>1.8686883357055025E-3</v>
      </c>
      <c r="G19" s="24">
        <f t="shared" ref="G19" si="3">G6/G$17</f>
        <v>1.950008863676653E-3</v>
      </c>
      <c r="H19" s="245">
        <f t="shared" ref="H19:H29" si="4">(G19-F19)*100</f>
        <v>8.1320527971150483E-3</v>
      </c>
    </row>
    <row r="20" spans="1:8" x14ac:dyDescent="0.2">
      <c r="A20" s="26" t="s">
        <v>86</v>
      </c>
      <c r="B20" s="26" t="s">
        <v>104</v>
      </c>
      <c r="C20" s="24">
        <f t="shared" si="1"/>
        <v>3.418167343088812E-2</v>
      </c>
      <c r="D20" s="24">
        <f t="shared" si="1"/>
        <v>5.4054907242747259E-2</v>
      </c>
      <c r="E20" s="24">
        <f t="shared" si="1"/>
        <v>5.786719126981181E-2</v>
      </c>
      <c r="F20" s="24">
        <f t="shared" si="1"/>
        <v>5.6370484406618834E-2</v>
      </c>
      <c r="G20" s="24">
        <f t="shared" ref="G20" si="5">G7/G$17</f>
        <v>6.2035308716643901E-2</v>
      </c>
      <c r="H20" s="245">
        <f t="shared" si="4"/>
        <v>0.56648243100250673</v>
      </c>
    </row>
    <row r="21" spans="1:8" x14ac:dyDescent="0.2">
      <c r="A21" s="26" t="s">
        <v>86</v>
      </c>
      <c r="B21" s="26" t="s">
        <v>105</v>
      </c>
      <c r="C21" s="24">
        <f t="shared" si="1"/>
        <v>0</v>
      </c>
      <c r="D21" s="24">
        <f t="shared" si="1"/>
        <v>1.0522660549493334E-4</v>
      </c>
      <c r="E21" s="24">
        <f t="shared" si="1"/>
        <v>6.6812664711777593E-4</v>
      </c>
      <c r="F21" s="24">
        <f t="shared" si="1"/>
        <v>9.5854997531007635E-4</v>
      </c>
      <c r="G21" s="24">
        <f t="shared" ref="G21" si="6">G8/G$17</f>
        <v>1.4703275389219683E-3</v>
      </c>
      <c r="H21" s="245">
        <f t="shared" si="4"/>
        <v>5.1177756361189188E-2</v>
      </c>
    </row>
    <row r="22" spans="1:8" x14ac:dyDescent="0.2">
      <c r="A22" s="26" t="s">
        <v>86</v>
      </c>
      <c r="B22" s="26" t="s">
        <v>106</v>
      </c>
      <c r="C22" s="24">
        <f t="shared" si="1"/>
        <v>7.7536150364748745E-3</v>
      </c>
      <c r="D22" s="24">
        <f t="shared" si="1"/>
        <v>5.7032820178253866E-3</v>
      </c>
      <c r="E22" s="24">
        <f t="shared" si="1"/>
        <v>4.0180394194721802E-3</v>
      </c>
      <c r="F22" s="24">
        <f t="shared" si="1"/>
        <v>3.4081776899913827E-3</v>
      </c>
      <c r="G22" s="24">
        <f t="shared" ref="G22" si="7">G9/G$17</f>
        <v>2.8363765289842226E-3</v>
      </c>
      <c r="H22" s="245">
        <f t="shared" si="4"/>
        <v>-5.7180116100716008E-2</v>
      </c>
    </row>
    <row r="23" spans="1:8" x14ac:dyDescent="0.2">
      <c r="A23" s="26" t="s">
        <v>86</v>
      </c>
      <c r="B23" s="26" t="s">
        <v>107</v>
      </c>
      <c r="C23" s="24">
        <f t="shared" si="1"/>
        <v>1.0142005382531866E-2</v>
      </c>
      <c r="D23" s="24">
        <f t="shared" si="1"/>
        <v>1.0417433943998401E-2</v>
      </c>
      <c r="E23" s="24">
        <f t="shared" si="1"/>
        <v>1.3047028692327678E-2</v>
      </c>
      <c r="F23" s="24">
        <f t="shared" si="1"/>
        <v>1.633407887220302E-2</v>
      </c>
      <c r="G23" s="24">
        <f t="shared" ref="G23" si="8">G10/G$17</f>
        <v>1.9281103684161131E-2</v>
      </c>
      <c r="H23" s="245">
        <f t="shared" si="4"/>
        <v>0.29470248119581111</v>
      </c>
    </row>
    <row r="24" spans="1:8" x14ac:dyDescent="0.2">
      <c r="A24" s="26" t="s">
        <v>86</v>
      </c>
      <c r="B24" s="26" t="s">
        <v>108</v>
      </c>
      <c r="C24" s="24">
        <f t="shared" si="1"/>
        <v>2.2239721700603155E-3</v>
      </c>
      <c r="D24" s="24">
        <f t="shared" si="1"/>
        <v>2.2202813759430937E-3</v>
      </c>
      <c r="E24" s="24">
        <f t="shared" si="1"/>
        <v>1.7259938383875878E-3</v>
      </c>
      <c r="F24" s="24">
        <f t="shared" si="1"/>
        <v>1.49107773937123E-3</v>
      </c>
      <c r="G24" s="24">
        <f t="shared" ref="G24" si="9">G11/G$17</f>
        <v>1.1366361825708834E-3</v>
      </c>
      <c r="H24" s="245">
        <f t="shared" si="4"/>
        <v>-3.5444155680034652E-2</v>
      </c>
    </row>
    <row r="25" spans="1:8" x14ac:dyDescent="0.2">
      <c r="A25" s="26" t="s">
        <v>86</v>
      </c>
      <c r="B25" s="26" t="s">
        <v>109</v>
      </c>
      <c r="C25" s="24">
        <f t="shared" si="1"/>
        <v>5.5556036310456134E-3</v>
      </c>
      <c r="D25" s="24">
        <f t="shared" si="1"/>
        <v>6.5556175223343473E-3</v>
      </c>
      <c r="E25" s="24">
        <f t="shared" si="1"/>
        <v>7.6556178315578486E-3</v>
      </c>
      <c r="F25" s="24">
        <f t="shared" si="1"/>
        <v>6.5065210445290032E-3</v>
      </c>
      <c r="G25" s="24">
        <f t="shared" ref="G25" si="10">G12/G$17</f>
        <v>7.3412098397238707E-3</v>
      </c>
      <c r="H25" s="245">
        <f t="shared" si="4"/>
        <v>8.3468879519486755E-2</v>
      </c>
    </row>
    <row r="26" spans="1:8" x14ac:dyDescent="0.2">
      <c r="A26" s="26" t="s">
        <v>86</v>
      </c>
      <c r="B26" s="26" t="s">
        <v>110</v>
      </c>
      <c r="C26" s="24">
        <f t="shared" si="1"/>
        <v>1.4018812900769303E-2</v>
      </c>
      <c r="D26" s="24">
        <f t="shared" si="1"/>
        <v>1.1880083760377974E-2</v>
      </c>
      <c r="E26" s="24">
        <f t="shared" si="1"/>
        <v>7.4236294124197322E-3</v>
      </c>
      <c r="F26" s="24">
        <f t="shared" si="1"/>
        <v>7.2230129452658283E-3</v>
      </c>
      <c r="G26" s="24">
        <f t="shared" ref="G26" si="11">G13/G$17</f>
        <v>5.537190944450817E-3</v>
      </c>
      <c r="H26" s="245">
        <f t="shared" si="4"/>
        <v>-0.16858220008150113</v>
      </c>
    </row>
    <row r="27" spans="1:8" x14ac:dyDescent="0.2">
      <c r="A27" s="26" t="s">
        <v>86</v>
      </c>
      <c r="B27" s="26" t="s">
        <v>111</v>
      </c>
      <c r="C27" s="24">
        <f t="shared" si="1"/>
        <v>1.5965870248098375E-2</v>
      </c>
      <c r="D27" s="24">
        <f t="shared" si="1"/>
        <v>2.1666158071406774E-2</v>
      </c>
      <c r="E27" s="24">
        <f t="shared" si="1"/>
        <v>1.7352733751531124E-2</v>
      </c>
      <c r="F27" s="24">
        <f t="shared" si="1"/>
        <v>2.522245137053282E-2</v>
      </c>
      <c r="G27" s="24">
        <f t="shared" ref="G27" si="12">G14/G$17</f>
        <v>3.0595326235440107E-2</v>
      </c>
      <c r="H27" s="245">
        <f>(G27-F27)*100</f>
        <v>0.53728748649072877</v>
      </c>
    </row>
    <row r="28" spans="1:8" x14ac:dyDescent="0.2">
      <c r="A28" s="26" t="s">
        <v>86</v>
      </c>
      <c r="B28" s="26" t="s">
        <v>112</v>
      </c>
      <c r="C28" s="24">
        <f t="shared" si="1"/>
        <v>1.118908955598439E-2</v>
      </c>
      <c r="D28" s="24">
        <f t="shared" si="1"/>
        <v>1.303757642082224E-2</v>
      </c>
      <c r="E28" s="24">
        <f t="shared" si="1"/>
        <v>1.8429160016331984E-2</v>
      </c>
      <c r="F28" s="24">
        <f t="shared" si="1"/>
        <v>2.1649674189831623E-2</v>
      </c>
      <c r="G28" s="24">
        <f t="shared" ref="G28" si="13">G15/G$17</f>
        <v>2.7988362513947256E-2</v>
      </c>
      <c r="H28" s="245">
        <f t="shared" si="4"/>
        <v>0.63386883241156322</v>
      </c>
    </row>
    <row r="29" spans="1:8" x14ac:dyDescent="0.2">
      <c r="A29" s="162" t="s">
        <v>86</v>
      </c>
      <c r="B29" s="162" t="s">
        <v>113</v>
      </c>
      <c r="C29" s="175">
        <f t="shared" si="1"/>
        <v>0.81093640478024209</v>
      </c>
      <c r="D29" s="175">
        <f t="shared" si="1"/>
        <v>0.781349636442078</v>
      </c>
      <c r="E29" s="175">
        <f t="shared" si="1"/>
        <v>0.77321740098734271</v>
      </c>
      <c r="F29" s="175">
        <f t="shared" si="1"/>
        <v>0.75994616628421496</v>
      </c>
      <c r="G29" s="175">
        <f t="shared" ref="G29" si="14">G16/G$17</f>
        <v>0.7413474874083652</v>
      </c>
      <c r="H29" s="246">
        <f t="shared" si="4"/>
        <v>-1.8598678875849761</v>
      </c>
    </row>
    <row r="30" spans="1:8" x14ac:dyDescent="0.2">
      <c r="A30" s="298" t="s">
        <v>86</v>
      </c>
      <c r="B30" s="298" t="s">
        <v>99</v>
      </c>
      <c r="C30" s="299">
        <f t="shared" si="1"/>
        <v>1</v>
      </c>
      <c r="D30" s="299">
        <f t="shared" si="1"/>
        <v>1</v>
      </c>
      <c r="E30" s="299">
        <f t="shared" si="1"/>
        <v>1</v>
      </c>
      <c r="F30" s="299">
        <f t="shared" si="1"/>
        <v>1</v>
      </c>
      <c r="G30" s="299">
        <f t="shared" ref="G30" si="15">G17/G$17</f>
        <v>1</v>
      </c>
      <c r="H30" s="301" t="s">
        <v>65</v>
      </c>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C0D1E1-D6C8-4490-9EFB-F492AD469EC9}">
  <dimension ref="A1:M37"/>
  <sheetViews>
    <sheetView workbookViewId="0"/>
  </sheetViews>
  <sheetFormatPr defaultColWidth="8.6640625" defaultRowHeight="15" x14ac:dyDescent="0.2"/>
  <cols>
    <col min="1" max="1" width="48.44140625" style="2" customWidth="1"/>
    <col min="2" max="2" width="21.109375" style="2" bestFit="1" customWidth="1"/>
    <col min="3" max="8" width="8.6640625" style="2"/>
    <col min="9" max="9" width="11.33203125" style="2" customWidth="1"/>
    <col min="10" max="16384" width="8.6640625" style="2"/>
  </cols>
  <sheetData>
    <row r="1" spans="1:13" ht="15.75" x14ac:dyDescent="0.2">
      <c r="A1" s="253" t="s">
        <v>281</v>
      </c>
    </row>
    <row r="2" spans="1:13" x14ac:dyDescent="0.2">
      <c r="A2" s="13" t="s">
        <v>78</v>
      </c>
    </row>
    <row r="3" spans="1:13" x14ac:dyDescent="0.2">
      <c r="A3" s="13" t="s">
        <v>245</v>
      </c>
    </row>
    <row r="4" spans="1:13" ht="51" x14ac:dyDescent="0.2">
      <c r="A4" s="109" t="s">
        <v>79</v>
      </c>
      <c r="B4" s="128" t="s">
        <v>280</v>
      </c>
      <c r="C4" s="127" t="s">
        <v>115</v>
      </c>
      <c r="D4" s="127" t="s">
        <v>116</v>
      </c>
      <c r="E4" s="127" t="s">
        <v>117</v>
      </c>
      <c r="F4" s="127" t="s">
        <v>118</v>
      </c>
      <c r="G4" s="127" t="s">
        <v>119</v>
      </c>
      <c r="H4" s="127" t="s">
        <v>120</v>
      </c>
      <c r="I4" s="127" t="s">
        <v>81</v>
      </c>
    </row>
    <row r="5" spans="1:13" x14ac:dyDescent="0.2">
      <c r="A5" s="20" t="s">
        <v>82</v>
      </c>
      <c r="B5" s="20" t="s">
        <v>128</v>
      </c>
      <c r="C5" s="230">
        <v>286589</v>
      </c>
      <c r="D5" s="230">
        <v>4964</v>
      </c>
      <c r="E5" s="230">
        <v>3697</v>
      </c>
      <c r="F5" s="230">
        <v>4261</v>
      </c>
      <c r="G5" s="230">
        <v>3418</v>
      </c>
      <c r="H5" s="230">
        <v>3581</v>
      </c>
      <c r="I5" s="238">
        <f>H5/G5-1</f>
        <v>4.768870684610893E-2</v>
      </c>
      <c r="K5" s="239"/>
      <c r="L5" s="239"/>
      <c r="M5" s="260"/>
    </row>
    <row r="6" spans="1:13" x14ac:dyDescent="0.2">
      <c r="A6" s="20" t="s">
        <v>82</v>
      </c>
      <c r="B6" s="20" t="s">
        <v>121</v>
      </c>
      <c r="C6" s="230">
        <v>454260</v>
      </c>
      <c r="D6" s="230">
        <v>2794</v>
      </c>
      <c r="E6" s="230">
        <v>2959</v>
      </c>
      <c r="F6" s="230">
        <v>3772</v>
      </c>
      <c r="G6" s="230">
        <v>3811</v>
      </c>
      <c r="H6" s="230">
        <v>3388</v>
      </c>
      <c r="I6" s="238">
        <f>H6/G6-1</f>
        <v>-0.11099448963526637</v>
      </c>
      <c r="K6" s="239"/>
      <c r="L6" s="239"/>
      <c r="M6" s="260"/>
    </row>
    <row r="7" spans="1:13" x14ac:dyDescent="0.2">
      <c r="A7" s="20" t="s">
        <v>82</v>
      </c>
      <c r="B7" s="20" t="s">
        <v>122</v>
      </c>
      <c r="C7" s="230">
        <v>600684</v>
      </c>
      <c r="D7" s="230">
        <v>9655</v>
      </c>
      <c r="E7" s="230">
        <v>8085</v>
      </c>
      <c r="F7" s="230">
        <v>8190</v>
      </c>
      <c r="G7" s="230">
        <v>7010</v>
      </c>
      <c r="H7" s="230">
        <v>6125</v>
      </c>
      <c r="I7" s="238">
        <f t="shared" ref="I7:I15" si="0">H7/G7-1</f>
        <v>-0.12624821683309562</v>
      </c>
      <c r="K7" s="239"/>
      <c r="L7" s="239"/>
      <c r="M7" s="260"/>
    </row>
    <row r="8" spans="1:13" x14ac:dyDescent="0.2">
      <c r="A8" s="20" t="s">
        <v>82</v>
      </c>
      <c r="B8" s="20" t="s">
        <v>123</v>
      </c>
      <c r="C8" s="230">
        <v>837633</v>
      </c>
      <c r="D8" s="230">
        <v>50413</v>
      </c>
      <c r="E8" s="230">
        <v>35395</v>
      </c>
      <c r="F8" s="230">
        <v>33902</v>
      </c>
      <c r="G8" s="230">
        <v>26031</v>
      </c>
      <c r="H8" s="230">
        <v>22001</v>
      </c>
      <c r="I8" s="238">
        <f t="shared" si="0"/>
        <v>-0.15481541239291619</v>
      </c>
      <c r="K8" s="239"/>
      <c r="L8" s="239"/>
      <c r="M8" s="260"/>
    </row>
    <row r="9" spans="1:13" x14ac:dyDescent="0.2">
      <c r="A9" s="20" t="s">
        <v>82</v>
      </c>
      <c r="B9" s="20" t="s">
        <v>124</v>
      </c>
      <c r="C9" s="230">
        <v>240498</v>
      </c>
      <c r="D9" s="230">
        <v>1746</v>
      </c>
      <c r="E9" s="230">
        <v>2016</v>
      </c>
      <c r="F9" s="230">
        <v>3230</v>
      </c>
      <c r="G9" s="230">
        <v>3814</v>
      </c>
      <c r="H9" s="230">
        <v>3204</v>
      </c>
      <c r="I9" s="238">
        <f t="shared" si="0"/>
        <v>-0.15993707393812273</v>
      </c>
      <c r="K9" s="239"/>
      <c r="L9" s="239"/>
      <c r="M9" s="260"/>
    </row>
    <row r="10" spans="1:13" x14ac:dyDescent="0.2">
      <c r="A10" s="20" t="s">
        <v>82</v>
      </c>
      <c r="B10" s="20" t="s">
        <v>125</v>
      </c>
      <c r="C10" s="230">
        <v>710479</v>
      </c>
      <c r="D10" s="230">
        <v>13459</v>
      </c>
      <c r="E10" s="230">
        <v>13818</v>
      </c>
      <c r="F10" s="230">
        <v>21965</v>
      </c>
      <c r="G10" s="230">
        <v>25888</v>
      </c>
      <c r="H10" s="230">
        <v>25945</v>
      </c>
      <c r="I10" s="238">
        <f t="shared" si="0"/>
        <v>2.201792336217645E-3</v>
      </c>
      <c r="K10" s="239"/>
      <c r="L10" s="239"/>
      <c r="M10" s="260"/>
    </row>
    <row r="11" spans="1:13" x14ac:dyDescent="0.2">
      <c r="A11" s="20" t="s">
        <v>82</v>
      </c>
      <c r="B11" s="20" t="s">
        <v>126</v>
      </c>
      <c r="C11" s="230">
        <v>890511</v>
      </c>
      <c r="D11" s="230">
        <v>11522</v>
      </c>
      <c r="E11" s="230">
        <v>9606</v>
      </c>
      <c r="F11" s="230">
        <v>11125</v>
      </c>
      <c r="G11" s="230">
        <v>11630</v>
      </c>
      <c r="H11" s="230">
        <v>12117</v>
      </c>
      <c r="I11" s="238">
        <f t="shared" si="0"/>
        <v>4.1874462596732664E-2</v>
      </c>
      <c r="K11" s="239"/>
      <c r="L11" s="239"/>
      <c r="M11" s="260"/>
    </row>
    <row r="12" spans="1:13" x14ac:dyDescent="0.2">
      <c r="A12" s="20" t="s">
        <v>82</v>
      </c>
      <c r="B12" s="20" t="s">
        <v>127</v>
      </c>
      <c r="C12" s="230">
        <v>502227</v>
      </c>
      <c r="D12" s="230">
        <v>4612</v>
      </c>
      <c r="E12" s="230">
        <v>4023</v>
      </c>
      <c r="F12" s="230">
        <v>4198</v>
      </c>
      <c r="G12" s="230">
        <v>3982</v>
      </c>
      <c r="H12" s="230">
        <v>3591</v>
      </c>
      <c r="I12" s="238">
        <f t="shared" si="0"/>
        <v>-9.8191863385233558E-2</v>
      </c>
      <c r="K12" s="239"/>
      <c r="L12" s="239"/>
      <c r="M12" s="260"/>
    </row>
    <row r="13" spans="1:13" x14ac:dyDescent="0.2">
      <c r="A13" s="20" t="s">
        <v>82</v>
      </c>
      <c r="B13" s="20" t="s">
        <v>129</v>
      </c>
      <c r="C13" s="230">
        <v>589571</v>
      </c>
      <c r="D13" s="230">
        <v>5286</v>
      </c>
      <c r="E13" s="230">
        <v>6047</v>
      </c>
      <c r="F13" s="230">
        <v>6733</v>
      </c>
      <c r="G13" s="230">
        <v>7088</v>
      </c>
      <c r="H13" s="230">
        <v>6861</v>
      </c>
      <c r="I13" s="238">
        <f t="shared" si="0"/>
        <v>-3.2025959367945833E-2</v>
      </c>
      <c r="K13" s="239"/>
      <c r="L13" s="239"/>
      <c r="M13" s="260"/>
    </row>
    <row r="14" spans="1:13" x14ac:dyDescent="0.2">
      <c r="A14" s="179" t="s">
        <v>82</v>
      </c>
      <c r="B14" s="179" t="s">
        <v>285</v>
      </c>
      <c r="C14" s="233">
        <v>522990</v>
      </c>
      <c r="D14" s="233">
        <v>8255</v>
      </c>
      <c r="E14" s="233">
        <v>7105</v>
      </c>
      <c r="F14" s="233">
        <v>7652</v>
      </c>
      <c r="G14" s="233">
        <v>7054</v>
      </c>
      <c r="H14" s="233">
        <v>5685</v>
      </c>
      <c r="I14" s="240">
        <f t="shared" si="0"/>
        <v>-0.19407428409413097</v>
      </c>
      <c r="K14" s="239"/>
      <c r="L14" s="239"/>
      <c r="M14" s="260"/>
    </row>
    <row r="15" spans="1:13" x14ac:dyDescent="0.2">
      <c r="A15" s="180" t="s">
        <v>82</v>
      </c>
      <c r="B15" s="180" t="s">
        <v>130</v>
      </c>
      <c r="C15" s="225">
        <v>5635442</v>
      </c>
      <c r="D15" s="287">
        <v>112706</v>
      </c>
      <c r="E15" s="287">
        <v>92751</v>
      </c>
      <c r="F15" s="287">
        <v>105028</v>
      </c>
      <c r="G15" s="287">
        <v>99726</v>
      </c>
      <c r="H15" s="287">
        <v>92498</v>
      </c>
      <c r="I15" s="226">
        <f t="shared" si="0"/>
        <v>-7.2478591340272347E-2</v>
      </c>
      <c r="K15" s="239"/>
      <c r="L15" s="239"/>
      <c r="M15" s="260"/>
    </row>
    <row r="16" spans="1:13" x14ac:dyDescent="0.2">
      <c r="A16" s="20" t="s">
        <v>86</v>
      </c>
      <c r="B16" s="20" t="s">
        <v>128</v>
      </c>
      <c r="C16" s="241">
        <f>C5/C$15</f>
        <v>5.0854751055906526E-2</v>
      </c>
      <c r="D16" s="241">
        <f t="shared" ref="C16:H26" si="1">D5/D$15</f>
        <v>4.4043795361382712E-2</v>
      </c>
      <c r="E16" s="241">
        <f t="shared" si="1"/>
        <v>3.9859408523897313E-2</v>
      </c>
      <c r="F16" s="241">
        <f t="shared" si="1"/>
        <v>4.0570133678638078E-2</v>
      </c>
      <c r="G16" s="241">
        <f t="shared" si="1"/>
        <v>3.4273910514810581E-2</v>
      </c>
      <c r="H16" s="241">
        <f t="shared" si="1"/>
        <v>3.8714350580553093E-2</v>
      </c>
      <c r="I16" s="261">
        <f>(H16-G16)*100</f>
        <v>0.44404400657425125</v>
      </c>
      <c r="K16" s="242"/>
      <c r="L16" s="242"/>
    </row>
    <row r="17" spans="1:12" x14ac:dyDescent="0.2">
      <c r="A17" s="20" t="s">
        <v>86</v>
      </c>
      <c r="B17" s="20" t="s">
        <v>121</v>
      </c>
      <c r="C17" s="241">
        <f t="shared" si="1"/>
        <v>8.0607696787581173E-2</v>
      </c>
      <c r="D17" s="241">
        <f t="shared" si="1"/>
        <v>2.4790162014444662E-2</v>
      </c>
      <c r="E17" s="241">
        <f t="shared" si="1"/>
        <v>3.1902620996000046E-2</v>
      </c>
      <c r="F17" s="241">
        <f t="shared" si="1"/>
        <v>3.591423239517081E-2</v>
      </c>
      <c r="G17" s="241">
        <f t="shared" si="1"/>
        <v>3.8214708300744041E-2</v>
      </c>
      <c r="H17" s="241">
        <f t="shared" si="1"/>
        <v>3.6627818979869838E-2</v>
      </c>
      <c r="I17" s="245">
        <f>(H17-G17)*100</f>
        <v>-0.15868893208742033</v>
      </c>
      <c r="K17" s="242"/>
      <c r="L17" s="242"/>
    </row>
    <row r="18" spans="1:12" x14ac:dyDescent="0.2">
      <c r="A18" s="20" t="s">
        <v>86</v>
      </c>
      <c r="B18" s="20" t="s">
        <v>122</v>
      </c>
      <c r="C18" s="241">
        <f t="shared" si="1"/>
        <v>0.10659039699104347</v>
      </c>
      <c r="D18" s="241">
        <f t="shared" si="1"/>
        <v>8.566535943073128E-2</v>
      </c>
      <c r="E18" s="241">
        <f t="shared" si="1"/>
        <v>8.7168871494646957E-2</v>
      </c>
      <c r="F18" s="241">
        <f t="shared" si="1"/>
        <v>7.7979205545187946E-2</v>
      </c>
      <c r="G18" s="241">
        <f t="shared" si="1"/>
        <v>7.0292601728736734E-2</v>
      </c>
      <c r="H18" s="241">
        <f t="shared" si="1"/>
        <v>6.6217647949144851E-2</v>
      </c>
      <c r="I18" s="245">
        <f t="shared" ref="I18:I25" si="2">(H18-G18)*100</f>
        <v>-0.40749537795918833</v>
      </c>
      <c r="K18" s="242"/>
      <c r="L18" s="242"/>
    </row>
    <row r="19" spans="1:12" x14ac:dyDescent="0.2">
      <c r="A19" s="20" t="s">
        <v>86</v>
      </c>
      <c r="B19" s="20" t="s">
        <v>123</v>
      </c>
      <c r="C19" s="241">
        <f t="shared" si="1"/>
        <v>0.14863661093486544</v>
      </c>
      <c r="D19" s="241">
        <f t="shared" si="1"/>
        <v>0.44729650595354287</v>
      </c>
      <c r="E19" s="241">
        <f t="shared" si="1"/>
        <v>0.3816131362465095</v>
      </c>
      <c r="F19" s="241">
        <f t="shared" si="1"/>
        <v>0.32279011311269373</v>
      </c>
      <c r="G19" s="241">
        <f t="shared" si="1"/>
        <v>0.26102520907285964</v>
      </c>
      <c r="H19" s="241">
        <f>H8/H$15</f>
        <v>0.2378537914333283</v>
      </c>
      <c r="I19" s="245">
        <f t="shared" si="2"/>
        <v>-2.3171417639531344</v>
      </c>
      <c r="K19" s="242"/>
      <c r="L19" s="242"/>
    </row>
    <row r="20" spans="1:12" x14ac:dyDescent="0.2">
      <c r="A20" s="20" t="s">
        <v>86</v>
      </c>
      <c r="B20" s="20" t="s">
        <v>124</v>
      </c>
      <c r="C20" s="241">
        <f t="shared" si="1"/>
        <v>4.2675978210759691E-2</v>
      </c>
      <c r="D20" s="241">
        <f t="shared" si="1"/>
        <v>1.5491633098504072E-2</v>
      </c>
      <c r="E20" s="241">
        <f t="shared" si="1"/>
        <v>2.1735614710353526E-2</v>
      </c>
      <c r="F20" s="241">
        <f t="shared" si="1"/>
        <v>3.0753703774231634E-2</v>
      </c>
      <c r="G20" s="241">
        <f t="shared" si="1"/>
        <v>3.8244790726590858E-2</v>
      </c>
      <c r="H20" s="241">
        <f t="shared" si="1"/>
        <v>3.4638586780254707E-2</v>
      </c>
      <c r="I20" s="245">
        <f t="shared" si="2"/>
        <v>-0.36062039463361506</v>
      </c>
      <c r="K20" s="242"/>
      <c r="L20" s="242"/>
    </row>
    <row r="21" spans="1:12" x14ac:dyDescent="0.2">
      <c r="A21" s="20" t="s">
        <v>86</v>
      </c>
      <c r="B21" s="20" t="s">
        <v>125</v>
      </c>
      <c r="C21" s="241">
        <f t="shared" si="1"/>
        <v>0.12607334083111849</v>
      </c>
      <c r="D21" s="241">
        <f t="shared" si="1"/>
        <v>0.11941688996149273</v>
      </c>
      <c r="E21" s="241">
        <f t="shared" si="1"/>
        <v>0.1489795258272148</v>
      </c>
      <c r="F21" s="241">
        <f t="shared" si="1"/>
        <v>0.20913470693529346</v>
      </c>
      <c r="G21" s="241">
        <f t="shared" si="1"/>
        <v>0.25959128010749455</v>
      </c>
      <c r="H21" s="241">
        <f>H10/H$15</f>
        <v>0.28049255119029598</v>
      </c>
      <c r="I21" s="245">
        <f t="shared" si="2"/>
        <v>2.0901271082801429</v>
      </c>
      <c r="K21" s="242"/>
      <c r="L21" s="242"/>
    </row>
    <row r="22" spans="1:12" x14ac:dyDescent="0.2">
      <c r="A22" s="20" t="s">
        <v>86</v>
      </c>
      <c r="B22" s="20" t="s">
        <v>126</v>
      </c>
      <c r="C22" s="241">
        <f t="shared" si="1"/>
        <v>0.15801972587065929</v>
      </c>
      <c r="D22" s="241">
        <f t="shared" si="1"/>
        <v>0.1022305822227743</v>
      </c>
      <c r="E22" s="241">
        <f t="shared" si="1"/>
        <v>0.10356761652165475</v>
      </c>
      <c r="F22" s="241">
        <f t="shared" si="1"/>
        <v>0.10592413451650988</v>
      </c>
      <c r="G22" s="241">
        <f t="shared" si="1"/>
        <v>0.11661953753283998</v>
      </c>
      <c r="H22" s="241">
        <f t="shared" si="1"/>
        <v>0.13099742697139397</v>
      </c>
      <c r="I22" s="245">
        <f t="shared" si="2"/>
        <v>1.437788943855399</v>
      </c>
      <c r="K22" s="242"/>
      <c r="L22" s="242"/>
    </row>
    <row r="23" spans="1:12" x14ac:dyDescent="0.2">
      <c r="A23" s="20" t="s">
        <v>86</v>
      </c>
      <c r="B23" s="20" t="s">
        <v>127</v>
      </c>
      <c r="C23" s="241">
        <f t="shared" si="1"/>
        <v>8.9119362775803568E-2</v>
      </c>
      <c r="D23" s="241">
        <f t="shared" si="1"/>
        <v>4.0920625343814881E-2</v>
      </c>
      <c r="E23" s="241">
        <f t="shared" si="1"/>
        <v>4.3374195426464403E-2</v>
      </c>
      <c r="F23" s="241">
        <f t="shared" si="1"/>
        <v>3.9970293635982784E-2</v>
      </c>
      <c r="G23" s="241">
        <f t="shared" si="1"/>
        <v>3.9929406574012796E-2</v>
      </c>
      <c r="H23" s="241">
        <f t="shared" si="1"/>
        <v>3.8822461026184349E-2</v>
      </c>
      <c r="I23" s="245">
        <f t="shared" si="2"/>
        <v>-0.11069455478284473</v>
      </c>
      <c r="K23" s="242"/>
      <c r="L23" s="242"/>
    </row>
    <row r="24" spans="1:12" x14ac:dyDescent="0.2">
      <c r="A24" s="20" t="s">
        <v>86</v>
      </c>
      <c r="B24" s="20" t="s">
        <v>129</v>
      </c>
      <c r="C24" s="241">
        <f t="shared" si="1"/>
        <v>0.10461841324957297</v>
      </c>
      <c r="D24" s="241">
        <f t="shared" si="1"/>
        <v>4.6900786116089652E-2</v>
      </c>
      <c r="E24" s="241">
        <f t="shared" si="1"/>
        <v>6.5196062576144728E-2</v>
      </c>
      <c r="F24" s="241">
        <f t="shared" si="1"/>
        <v>6.4106714399969539E-2</v>
      </c>
      <c r="G24" s="241">
        <f t="shared" si="1"/>
        <v>7.1074744800754069E-2</v>
      </c>
      <c r="H24" s="241">
        <f t="shared" si="1"/>
        <v>7.4174576747605359E-2</v>
      </c>
      <c r="I24" s="245">
        <f t="shared" si="2"/>
        <v>0.30998319468512892</v>
      </c>
      <c r="K24" s="242"/>
      <c r="L24" s="242"/>
    </row>
    <row r="25" spans="1:12" x14ac:dyDescent="0.2">
      <c r="A25" s="179" t="s">
        <v>86</v>
      </c>
      <c r="B25" s="179" t="s">
        <v>285</v>
      </c>
      <c r="C25" s="243">
        <f t="shared" si="1"/>
        <v>9.2803723292689377E-2</v>
      </c>
      <c r="D25" s="243">
        <f t="shared" si="1"/>
        <v>7.3243660497222862E-2</v>
      </c>
      <c r="E25" s="243">
        <f t="shared" si="1"/>
        <v>7.6602947677113994E-2</v>
      </c>
      <c r="F25" s="243">
        <f t="shared" si="1"/>
        <v>7.2856762006322129E-2</v>
      </c>
      <c r="G25" s="243">
        <f t="shared" si="1"/>
        <v>7.0733810641156775E-2</v>
      </c>
      <c r="H25" s="243">
        <f t="shared" si="1"/>
        <v>6.1460788341369546E-2</v>
      </c>
      <c r="I25" s="246">
        <f t="shared" si="2"/>
        <v>-0.9273022299787228</v>
      </c>
      <c r="K25" s="242"/>
      <c r="L25" s="242"/>
    </row>
    <row r="26" spans="1:12" x14ac:dyDescent="0.2">
      <c r="A26" s="180" t="s">
        <v>86</v>
      </c>
      <c r="B26" s="180" t="s">
        <v>130</v>
      </c>
      <c r="C26" s="244">
        <f t="shared" si="1"/>
        <v>1</v>
      </c>
      <c r="D26" s="244">
        <f t="shared" si="1"/>
        <v>1</v>
      </c>
      <c r="E26" s="244">
        <f t="shared" si="1"/>
        <v>1</v>
      </c>
      <c r="F26" s="244">
        <f t="shared" si="1"/>
        <v>1</v>
      </c>
      <c r="G26" s="244">
        <f t="shared" si="1"/>
        <v>1</v>
      </c>
      <c r="H26" s="244">
        <f t="shared" si="1"/>
        <v>1</v>
      </c>
      <c r="I26" s="262" t="s">
        <v>65</v>
      </c>
      <c r="K26" s="242"/>
      <c r="L26" s="242"/>
    </row>
    <row r="27" spans="1:12" x14ac:dyDescent="0.2">
      <c r="A27" s="227" t="s">
        <v>131</v>
      </c>
      <c r="B27" s="227" t="s">
        <v>128</v>
      </c>
      <c r="C27" s="39" t="s">
        <v>65</v>
      </c>
      <c r="D27" s="228">
        <f t="shared" ref="D27:H37" si="3">(D5/$C5)*10000</f>
        <v>173.20971844697459</v>
      </c>
      <c r="E27" s="228">
        <f t="shared" si="3"/>
        <v>129.00006629703162</v>
      </c>
      <c r="F27" s="228">
        <f t="shared" si="3"/>
        <v>148.67981674104729</v>
      </c>
      <c r="G27" s="228">
        <f t="shared" si="3"/>
        <v>119.26487059866218</v>
      </c>
      <c r="H27" s="228">
        <f t="shared" si="3"/>
        <v>124.95245804968091</v>
      </c>
      <c r="I27" s="238">
        <f>H27/G27-1</f>
        <v>4.768870684610893E-2</v>
      </c>
      <c r="K27" s="248"/>
    </row>
    <row r="28" spans="1:12" x14ac:dyDescent="0.2">
      <c r="A28" s="100" t="s">
        <v>131</v>
      </c>
      <c r="B28" s="100" t="s">
        <v>121</v>
      </c>
      <c r="C28" s="23" t="s">
        <v>65</v>
      </c>
      <c r="D28" s="230">
        <f t="shared" si="3"/>
        <v>61.506626161229256</v>
      </c>
      <c r="E28" s="230">
        <f t="shared" si="3"/>
        <v>65.138907233742799</v>
      </c>
      <c r="F28" s="230">
        <f t="shared" si="3"/>
        <v>83.036146700127688</v>
      </c>
      <c r="G28" s="230">
        <f t="shared" si="3"/>
        <v>83.894685862721786</v>
      </c>
      <c r="H28" s="230">
        <f t="shared" si="3"/>
        <v>74.582838022277997</v>
      </c>
      <c r="I28" s="238">
        <f>H28/G28-1</f>
        <v>-0.11099448963526626</v>
      </c>
      <c r="K28" s="248"/>
    </row>
    <row r="29" spans="1:12" x14ac:dyDescent="0.2">
      <c r="A29" s="100" t="s">
        <v>131</v>
      </c>
      <c r="B29" s="100" t="s">
        <v>122</v>
      </c>
      <c r="C29" s="23" t="s">
        <v>65</v>
      </c>
      <c r="D29" s="230">
        <f t="shared" si="3"/>
        <v>160.73343055583302</v>
      </c>
      <c r="E29" s="230">
        <f t="shared" si="3"/>
        <v>134.59655992168928</v>
      </c>
      <c r="F29" s="230">
        <f t="shared" si="3"/>
        <v>136.34456719339951</v>
      </c>
      <c r="G29" s="230">
        <f t="shared" si="3"/>
        <v>116.70029499703671</v>
      </c>
      <c r="H29" s="230">
        <f t="shared" si="3"/>
        <v>101.9670908497646</v>
      </c>
      <c r="I29" s="238">
        <f t="shared" ref="I29:I37" si="4">H29/G29-1</f>
        <v>-0.12624821683309551</v>
      </c>
      <c r="K29" s="248"/>
    </row>
    <row r="30" spans="1:12" x14ac:dyDescent="0.2">
      <c r="A30" s="100" t="s">
        <v>131</v>
      </c>
      <c r="B30" s="100" t="s">
        <v>123</v>
      </c>
      <c r="C30" s="23" t="s">
        <v>65</v>
      </c>
      <c r="D30" s="230">
        <f t="shared" si="3"/>
        <v>601.85069117381954</v>
      </c>
      <c r="E30" s="230">
        <f t="shared" si="3"/>
        <v>422.55976065890434</v>
      </c>
      <c r="F30" s="230">
        <f t="shared" si="3"/>
        <v>404.7357255504499</v>
      </c>
      <c r="G30" s="230">
        <f t="shared" si="3"/>
        <v>310.76855854532954</v>
      </c>
      <c r="H30" s="230">
        <f t="shared" si="3"/>
        <v>262.6567959953822</v>
      </c>
      <c r="I30" s="238">
        <f t="shared" si="4"/>
        <v>-0.1548154123929163</v>
      </c>
      <c r="K30" s="248"/>
    </row>
    <row r="31" spans="1:12" x14ac:dyDescent="0.2">
      <c r="A31" s="100" t="s">
        <v>131</v>
      </c>
      <c r="B31" s="100" t="s">
        <v>124</v>
      </c>
      <c r="C31" s="23" t="s">
        <v>65</v>
      </c>
      <c r="D31" s="230">
        <f t="shared" si="3"/>
        <v>72.59935633560363</v>
      </c>
      <c r="E31" s="230">
        <f t="shared" si="3"/>
        <v>83.826060923583555</v>
      </c>
      <c r="F31" s="230">
        <f t="shared" si="3"/>
        <v>134.30465118213041</v>
      </c>
      <c r="G31" s="230">
        <f t="shared" si="3"/>
        <v>158.58759740205741</v>
      </c>
      <c r="H31" s="230">
        <f t="shared" si="3"/>
        <v>133.2235611106953</v>
      </c>
      <c r="I31" s="238">
        <f t="shared" si="4"/>
        <v>-0.15993707393812284</v>
      </c>
      <c r="K31" s="248"/>
    </row>
    <row r="32" spans="1:12" x14ac:dyDescent="0.2">
      <c r="A32" s="100" t="s">
        <v>131</v>
      </c>
      <c r="B32" s="100" t="s">
        <v>125</v>
      </c>
      <c r="C32" s="23" t="s">
        <v>65</v>
      </c>
      <c r="D32" s="230">
        <f t="shared" si="3"/>
        <v>189.4355779692292</v>
      </c>
      <c r="E32" s="230">
        <f t="shared" si="3"/>
        <v>194.48850704946943</v>
      </c>
      <c r="F32" s="230">
        <f t="shared" si="3"/>
        <v>309.15762464478189</v>
      </c>
      <c r="G32" s="230">
        <f t="shared" si="3"/>
        <v>364.37389423191962</v>
      </c>
      <c r="H32" s="230">
        <f t="shared" si="3"/>
        <v>365.1761698797572</v>
      </c>
      <c r="I32" s="238">
        <f t="shared" si="4"/>
        <v>2.201792336217423E-3</v>
      </c>
      <c r="K32" s="248"/>
    </row>
    <row r="33" spans="1:11" x14ac:dyDescent="0.2">
      <c r="A33" s="100" t="s">
        <v>131</v>
      </c>
      <c r="B33" s="100" t="s">
        <v>126</v>
      </c>
      <c r="C33" s="23" t="s">
        <v>65</v>
      </c>
      <c r="D33" s="230">
        <f t="shared" si="3"/>
        <v>129.38638601881394</v>
      </c>
      <c r="E33" s="230">
        <f t="shared" si="3"/>
        <v>107.87064954840535</v>
      </c>
      <c r="F33" s="230">
        <f t="shared" si="3"/>
        <v>124.92827152050901</v>
      </c>
      <c r="G33" s="230">
        <f t="shared" si="3"/>
        <v>130.59917283447368</v>
      </c>
      <c r="H33" s="230">
        <f t="shared" si="3"/>
        <v>136.06794301249508</v>
      </c>
      <c r="I33" s="238">
        <f t="shared" si="4"/>
        <v>4.1874462596732664E-2</v>
      </c>
      <c r="K33" s="248"/>
    </row>
    <row r="34" spans="1:11" x14ac:dyDescent="0.2">
      <c r="A34" s="100" t="s">
        <v>131</v>
      </c>
      <c r="B34" s="100" t="s">
        <v>127</v>
      </c>
      <c r="C34" s="23" t="s">
        <v>65</v>
      </c>
      <c r="D34" s="230">
        <f t="shared" si="3"/>
        <v>91.830984793728732</v>
      </c>
      <c r="E34" s="230">
        <f>(E12/$C12)*10000</f>
        <v>80.103220256975433</v>
      </c>
      <c r="F34" s="230">
        <f t="shared" si="3"/>
        <v>83.587700382496365</v>
      </c>
      <c r="G34" s="230">
        <f t="shared" si="3"/>
        <v>79.286856341853394</v>
      </c>
      <c r="H34" s="230">
        <f t="shared" si="3"/>
        <v>71.501532175689476</v>
      </c>
      <c r="I34" s="238">
        <f t="shared" si="4"/>
        <v>-9.8191863385233669E-2</v>
      </c>
      <c r="K34" s="248"/>
    </row>
    <row r="35" spans="1:11" x14ac:dyDescent="0.2">
      <c r="A35" s="100" t="s">
        <v>131</v>
      </c>
      <c r="B35" s="100" t="s">
        <v>129</v>
      </c>
      <c r="C35" s="23" t="s">
        <v>65</v>
      </c>
      <c r="D35" s="230">
        <f t="shared" si="3"/>
        <v>89.65841264241287</v>
      </c>
      <c r="E35" s="230">
        <f t="shared" si="3"/>
        <v>102.56610314957825</v>
      </c>
      <c r="F35" s="230">
        <f t="shared" si="3"/>
        <v>114.20168224013733</v>
      </c>
      <c r="G35" s="230">
        <f t="shared" si="3"/>
        <v>120.22300961207385</v>
      </c>
      <c r="H35" s="230">
        <f t="shared" si="3"/>
        <v>116.37275239114543</v>
      </c>
      <c r="I35" s="238">
        <f t="shared" si="4"/>
        <v>-3.2025959367945722E-2</v>
      </c>
      <c r="K35" s="248"/>
    </row>
    <row r="36" spans="1:11" x14ac:dyDescent="0.2">
      <c r="A36" s="232" t="s">
        <v>131</v>
      </c>
      <c r="B36" s="232" t="s">
        <v>285</v>
      </c>
      <c r="C36" s="171" t="s">
        <v>65</v>
      </c>
      <c r="D36" s="233">
        <f t="shared" si="3"/>
        <v>157.84240616455381</v>
      </c>
      <c r="E36" s="233">
        <f t="shared" si="3"/>
        <v>135.853458001109</v>
      </c>
      <c r="F36" s="233">
        <f t="shared" si="3"/>
        <v>146.31254899711277</v>
      </c>
      <c r="G36" s="233">
        <f t="shared" si="3"/>
        <v>134.87829595212145</v>
      </c>
      <c r="H36" s="233">
        <f t="shared" si="3"/>
        <v>108.70188722537716</v>
      </c>
      <c r="I36" s="240">
        <f t="shared" si="4"/>
        <v>-0.19407428409413086</v>
      </c>
      <c r="K36" s="248"/>
    </row>
    <row r="37" spans="1:11" x14ac:dyDescent="0.2">
      <c r="A37" s="224" t="s">
        <v>131</v>
      </c>
      <c r="B37" s="224" t="s">
        <v>130</v>
      </c>
      <c r="C37" s="174" t="s">
        <v>65</v>
      </c>
      <c r="D37" s="225">
        <f t="shared" si="3"/>
        <v>199.99496046627752</v>
      </c>
      <c r="E37" s="225">
        <f t="shared" si="3"/>
        <v>164.58513813113504</v>
      </c>
      <c r="F37" s="225">
        <f t="shared" si="3"/>
        <v>186.37047457856897</v>
      </c>
      <c r="G37" s="225">
        <f t="shared" si="3"/>
        <v>176.96216197416283</v>
      </c>
      <c r="H37" s="225">
        <f t="shared" si="3"/>
        <v>164.1361937537464</v>
      </c>
      <c r="I37" s="226">
        <f t="shared" si="4"/>
        <v>-7.2478591340272347E-2</v>
      </c>
    </row>
  </sheetData>
  <phoneticPr fontId="2"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F86A77-C692-4EF8-86F6-5C2E6083F5FA}">
  <dimension ref="A1:I58"/>
  <sheetViews>
    <sheetView workbookViewId="0">
      <pane xSplit="1" ySplit="3" topLeftCell="B4" activePane="bottomRight" state="frozen"/>
      <selection pane="topRight" activeCell="B1" sqref="B1"/>
      <selection pane="bottomLeft" activeCell="A4" sqref="A4"/>
      <selection pane="bottomRight" activeCell="B4" sqref="B4"/>
    </sheetView>
  </sheetViews>
  <sheetFormatPr defaultColWidth="8.6640625" defaultRowHeight="15" x14ac:dyDescent="0.2"/>
  <cols>
    <col min="1" max="1" width="25.88671875" style="2" bestFit="1" customWidth="1"/>
    <col min="2" max="6" width="7.5546875" style="2" customWidth="1"/>
    <col min="7" max="7" width="11.6640625" style="2" customWidth="1"/>
    <col min="8" max="16384" width="8.6640625" style="2"/>
  </cols>
  <sheetData>
    <row r="1" spans="1:7" ht="15.75" x14ac:dyDescent="0.2">
      <c r="A1" s="253" t="s">
        <v>282</v>
      </c>
    </row>
    <row r="2" spans="1:7" x14ac:dyDescent="0.2">
      <c r="A2" s="13" t="s">
        <v>306</v>
      </c>
    </row>
    <row r="3" spans="1:7" ht="51" x14ac:dyDescent="0.2">
      <c r="A3" s="126" t="s">
        <v>132</v>
      </c>
      <c r="B3" s="126">
        <v>2021</v>
      </c>
      <c r="C3" s="126">
        <v>2022</v>
      </c>
      <c r="D3" s="126">
        <v>2023</v>
      </c>
      <c r="E3" s="126">
        <v>2024</v>
      </c>
      <c r="F3" s="126">
        <v>2025</v>
      </c>
      <c r="G3" s="127" t="s">
        <v>81</v>
      </c>
    </row>
    <row r="4" spans="1:7" x14ac:dyDescent="0.2">
      <c r="A4" s="100" t="s">
        <v>171</v>
      </c>
      <c r="B4" s="230">
        <v>470</v>
      </c>
      <c r="C4" s="230">
        <v>454</v>
      </c>
      <c r="D4" s="230">
        <v>1521</v>
      </c>
      <c r="E4" s="230">
        <v>1142</v>
      </c>
      <c r="F4" s="230">
        <v>788</v>
      </c>
      <c r="G4" s="231">
        <f>F4/E4-1</f>
        <v>-0.30998248686514884</v>
      </c>
    </row>
    <row r="5" spans="1:7" x14ac:dyDescent="0.2">
      <c r="A5" s="100" t="s">
        <v>172</v>
      </c>
      <c r="B5" s="230">
        <v>668</v>
      </c>
      <c r="C5" s="230">
        <v>400</v>
      </c>
      <c r="D5" s="230">
        <v>443</v>
      </c>
      <c r="E5" s="230">
        <v>570</v>
      </c>
      <c r="F5" s="230">
        <v>1009</v>
      </c>
      <c r="G5" s="231">
        <f t="shared" ref="G5:G9" si="0">F5/E5-1</f>
        <v>0.77017543859649118</v>
      </c>
    </row>
    <row r="6" spans="1:7" x14ac:dyDescent="0.2">
      <c r="A6" s="100" t="s">
        <v>173</v>
      </c>
      <c r="B6" s="230">
        <v>1133</v>
      </c>
      <c r="C6" s="230">
        <v>828</v>
      </c>
      <c r="D6" s="230">
        <v>872</v>
      </c>
      <c r="E6" s="230">
        <v>679</v>
      </c>
      <c r="F6" s="230">
        <v>950</v>
      </c>
      <c r="G6" s="231">
        <f t="shared" si="0"/>
        <v>0.39911634756995573</v>
      </c>
    </row>
    <row r="7" spans="1:7" x14ac:dyDescent="0.2">
      <c r="A7" s="232" t="s">
        <v>174</v>
      </c>
      <c r="B7" s="233">
        <v>2693</v>
      </c>
      <c r="C7" s="233">
        <v>2015</v>
      </c>
      <c r="D7" s="233">
        <v>1425</v>
      </c>
      <c r="E7" s="233">
        <v>1027</v>
      </c>
      <c r="F7" s="233">
        <v>834</v>
      </c>
      <c r="G7" s="234">
        <f t="shared" si="0"/>
        <v>-0.18792599805258037</v>
      </c>
    </row>
    <row r="8" spans="1:7" x14ac:dyDescent="0.2">
      <c r="A8" s="224" t="s">
        <v>128</v>
      </c>
      <c r="B8" s="225">
        <v>4964</v>
      </c>
      <c r="C8" s="225">
        <v>3697</v>
      </c>
      <c r="D8" s="225">
        <v>4261</v>
      </c>
      <c r="E8" s="225">
        <v>3418</v>
      </c>
      <c r="F8" s="225">
        <v>3581</v>
      </c>
      <c r="G8" s="235">
        <f t="shared" si="0"/>
        <v>4.768870684610893E-2</v>
      </c>
    </row>
    <row r="9" spans="1:7" x14ac:dyDescent="0.2">
      <c r="A9" s="100" t="s">
        <v>133</v>
      </c>
      <c r="B9" s="230">
        <v>390</v>
      </c>
      <c r="C9" s="230">
        <v>449</v>
      </c>
      <c r="D9" s="230">
        <v>534</v>
      </c>
      <c r="E9" s="230">
        <v>566</v>
      </c>
      <c r="F9" s="230">
        <v>609</v>
      </c>
      <c r="G9" s="231">
        <f t="shared" si="0"/>
        <v>7.5971731448763347E-2</v>
      </c>
    </row>
    <row r="10" spans="1:7" x14ac:dyDescent="0.2">
      <c r="A10" s="100" t="s">
        <v>134</v>
      </c>
      <c r="B10" s="230">
        <v>1056</v>
      </c>
      <c r="C10" s="230">
        <v>873</v>
      </c>
      <c r="D10" s="230">
        <v>1117</v>
      </c>
      <c r="E10" s="230">
        <v>1031</v>
      </c>
      <c r="F10" s="230">
        <v>750</v>
      </c>
      <c r="G10" s="231">
        <f t="shared" ref="G10:G58" si="1">F10/E10-1</f>
        <v>-0.27255092143549953</v>
      </c>
    </row>
    <row r="11" spans="1:7" x14ac:dyDescent="0.2">
      <c r="A11" s="100" t="s">
        <v>135</v>
      </c>
      <c r="B11" s="230">
        <v>345</v>
      </c>
      <c r="C11" s="230">
        <v>358</v>
      </c>
      <c r="D11" s="230">
        <v>575</v>
      </c>
      <c r="E11" s="230">
        <v>529</v>
      </c>
      <c r="F11" s="230">
        <v>445</v>
      </c>
      <c r="G11" s="231">
        <f t="shared" si="1"/>
        <v>-0.1587901701323251</v>
      </c>
    </row>
    <row r="12" spans="1:7" x14ac:dyDescent="0.2">
      <c r="A12" s="100" t="s">
        <v>136</v>
      </c>
      <c r="B12" s="230">
        <v>388</v>
      </c>
      <c r="C12" s="230">
        <v>604</v>
      </c>
      <c r="D12" s="230">
        <v>834</v>
      </c>
      <c r="E12" s="230">
        <v>875</v>
      </c>
      <c r="F12" s="230">
        <v>814</v>
      </c>
      <c r="G12" s="231">
        <f t="shared" si="1"/>
        <v>-6.9714285714285729E-2</v>
      </c>
    </row>
    <row r="13" spans="1:7" x14ac:dyDescent="0.2">
      <c r="A13" s="232" t="s">
        <v>137</v>
      </c>
      <c r="B13" s="233">
        <v>615</v>
      </c>
      <c r="C13" s="233">
        <v>675</v>
      </c>
      <c r="D13" s="233">
        <v>712</v>
      </c>
      <c r="E13" s="233">
        <v>810</v>
      </c>
      <c r="F13" s="233">
        <v>770</v>
      </c>
      <c r="G13" s="234">
        <f t="shared" si="1"/>
        <v>-4.9382716049382713E-2</v>
      </c>
    </row>
    <row r="14" spans="1:7" x14ac:dyDescent="0.2">
      <c r="A14" s="224" t="s">
        <v>138</v>
      </c>
      <c r="B14" s="225">
        <v>2794</v>
      </c>
      <c r="C14" s="225">
        <v>2959</v>
      </c>
      <c r="D14" s="225">
        <v>3772</v>
      </c>
      <c r="E14" s="225">
        <v>3811</v>
      </c>
      <c r="F14" s="225">
        <v>3388</v>
      </c>
      <c r="G14" s="235">
        <f t="shared" si="1"/>
        <v>-0.11099448963526637</v>
      </c>
    </row>
    <row r="15" spans="1:7" x14ac:dyDescent="0.2">
      <c r="A15" s="100" t="s">
        <v>139</v>
      </c>
      <c r="B15" s="230">
        <v>706</v>
      </c>
      <c r="C15" s="230">
        <v>599</v>
      </c>
      <c r="D15" s="230">
        <v>612</v>
      </c>
      <c r="E15" s="230">
        <v>642</v>
      </c>
      <c r="F15" s="230">
        <v>486</v>
      </c>
      <c r="G15" s="231">
        <f>F15/E15-1</f>
        <v>-0.2429906542056075</v>
      </c>
    </row>
    <row r="16" spans="1:7" x14ac:dyDescent="0.2">
      <c r="A16" s="100" t="s">
        <v>140</v>
      </c>
      <c r="B16" s="230">
        <v>725</v>
      </c>
      <c r="C16" s="230">
        <v>520</v>
      </c>
      <c r="D16" s="230">
        <v>627</v>
      </c>
      <c r="E16" s="230">
        <v>460</v>
      </c>
      <c r="F16" s="230">
        <v>440</v>
      </c>
      <c r="G16" s="231">
        <f t="shared" si="1"/>
        <v>-4.3478260869565188E-2</v>
      </c>
    </row>
    <row r="17" spans="1:9" x14ac:dyDescent="0.2">
      <c r="A17" s="100" t="s">
        <v>141</v>
      </c>
      <c r="B17" s="230">
        <v>4662</v>
      </c>
      <c r="C17" s="230">
        <v>3815</v>
      </c>
      <c r="D17" s="230">
        <v>3718</v>
      </c>
      <c r="E17" s="230">
        <v>3347</v>
      </c>
      <c r="F17" s="230">
        <v>2857</v>
      </c>
      <c r="G17" s="231">
        <f t="shared" si="1"/>
        <v>-0.14639976097998209</v>
      </c>
    </row>
    <row r="18" spans="1:9" x14ac:dyDescent="0.2">
      <c r="A18" s="100" t="s">
        <v>142</v>
      </c>
      <c r="B18" s="230">
        <v>1779</v>
      </c>
      <c r="C18" s="230">
        <v>1516</v>
      </c>
      <c r="D18" s="230">
        <v>1557</v>
      </c>
      <c r="E18" s="230">
        <v>1446</v>
      </c>
      <c r="F18" s="230">
        <v>1335</v>
      </c>
      <c r="G18" s="231">
        <f t="shared" si="1"/>
        <v>-7.6763485477178373E-2</v>
      </c>
    </row>
    <row r="19" spans="1:9" x14ac:dyDescent="0.2">
      <c r="A19" s="100" t="s">
        <v>143</v>
      </c>
      <c r="B19" s="230">
        <v>953</v>
      </c>
      <c r="C19" s="230">
        <v>829</v>
      </c>
      <c r="D19" s="230">
        <v>750</v>
      </c>
      <c r="E19" s="230">
        <v>560</v>
      </c>
      <c r="F19" s="230">
        <v>525</v>
      </c>
      <c r="G19" s="231">
        <f t="shared" si="1"/>
        <v>-6.25E-2</v>
      </c>
    </row>
    <row r="20" spans="1:9" x14ac:dyDescent="0.2">
      <c r="A20" s="232" t="s">
        <v>144</v>
      </c>
      <c r="B20" s="233">
        <v>830</v>
      </c>
      <c r="C20" s="233">
        <v>806</v>
      </c>
      <c r="D20" s="233">
        <v>926</v>
      </c>
      <c r="E20" s="233">
        <v>555</v>
      </c>
      <c r="F20" s="233">
        <v>482</v>
      </c>
      <c r="G20" s="234">
        <f t="shared" si="1"/>
        <v>-0.13153153153153152</v>
      </c>
    </row>
    <row r="21" spans="1:9" x14ac:dyDescent="0.2">
      <c r="A21" s="224" t="s">
        <v>145</v>
      </c>
      <c r="B21" s="225">
        <v>9655</v>
      </c>
      <c r="C21" s="225">
        <v>8085</v>
      </c>
      <c r="D21" s="225">
        <v>8190</v>
      </c>
      <c r="E21" s="225">
        <v>7010</v>
      </c>
      <c r="F21" s="225">
        <v>6125</v>
      </c>
      <c r="G21" s="235">
        <f t="shared" si="1"/>
        <v>-0.12624821683309562</v>
      </c>
    </row>
    <row r="22" spans="1:9" x14ac:dyDescent="0.2">
      <c r="A22" s="100" t="s">
        <v>146</v>
      </c>
      <c r="B22" s="230">
        <v>214</v>
      </c>
      <c r="C22" s="230">
        <v>161</v>
      </c>
      <c r="D22" s="230">
        <v>176</v>
      </c>
      <c r="E22" s="230">
        <v>223</v>
      </c>
      <c r="F22" s="230">
        <v>201</v>
      </c>
      <c r="G22" s="231">
        <f t="shared" si="1"/>
        <v>-9.8654708520179324E-2</v>
      </c>
    </row>
    <row r="23" spans="1:9" x14ac:dyDescent="0.2">
      <c r="A23" s="232" t="s">
        <v>147</v>
      </c>
      <c r="B23" s="233">
        <v>50199</v>
      </c>
      <c r="C23" s="233">
        <v>35234</v>
      </c>
      <c r="D23" s="233">
        <v>33726</v>
      </c>
      <c r="E23" s="233">
        <v>25808</v>
      </c>
      <c r="F23" s="233">
        <v>21800</v>
      </c>
      <c r="G23" s="234">
        <f t="shared" si="1"/>
        <v>-0.15530068195908242</v>
      </c>
    </row>
    <row r="24" spans="1:9" x14ac:dyDescent="0.2">
      <c r="A24" s="224" t="s">
        <v>148</v>
      </c>
      <c r="B24" s="225">
        <v>50413</v>
      </c>
      <c r="C24" s="225">
        <v>35395</v>
      </c>
      <c r="D24" s="225">
        <v>33902</v>
      </c>
      <c r="E24" s="225">
        <v>26031</v>
      </c>
      <c r="F24" s="225">
        <v>22001</v>
      </c>
      <c r="G24" s="235">
        <f t="shared" si="1"/>
        <v>-0.15481541239291619</v>
      </c>
    </row>
    <row r="25" spans="1:9" x14ac:dyDescent="0.2">
      <c r="A25" s="100" t="s">
        <v>149</v>
      </c>
      <c r="B25" s="230">
        <v>760</v>
      </c>
      <c r="C25" s="230">
        <v>873</v>
      </c>
      <c r="D25" s="230">
        <v>1294</v>
      </c>
      <c r="E25" s="230">
        <v>1335</v>
      </c>
      <c r="F25" s="230">
        <v>984</v>
      </c>
      <c r="G25" s="231">
        <f t="shared" si="1"/>
        <v>-0.26292134831460678</v>
      </c>
    </row>
    <row r="26" spans="1:9" x14ac:dyDescent="0.2">
      <c r="A26" s="100" t="s">
        <v>150</v>
      </c>
      <c r="B26" s="230">
        <v>267</v>
      </c>
      <c r="C26" s="230">
        <v>329</v>
      </c>
      <c r="D26" s="230">
        <v>609</v>
      </c>
      <c r="E26" s="230">
        <v>652</v>
      </c>
      <c r="F26" s="230">
        <v>471</v>
      </c>
      <c r="G26" s="231">
        <f t="shared" si="1"/>
        <v>-0.27760736196319014</v>
      </c>
    </row>
    <row r="27" spans="1:9" x14ac:dyDescent="0.2">
      <c r="A27" s="232" t="s">
        <v>151</v>
      </c>
      <c r="B27" s="233">
        <v>719</v>
      </c>
      <c r="C27" s="233">
        <v>814</v>
      </c>
      <c r="D27" s="233">
        <v>1327</v>
      </c>
      <c r="E27" s="233">
        <v>1827</v>
      </c>
      <c r="F27" s="233">
        <v>1749</v>
      </c>
      <c r="G27" s="234">
        <f t="shared" si="1"/>
        <v>-4.269293924466333E-2</v>
      </c>
    </row>
    <row r="28" spans="1:9" x14ac:dyDescent="0.2">
      <c r="A28" s="224" t="s">
        <v>152</v>
      </c>
      <c r="B28" s="225">
        <v>1746</v>
      </c>
      <c r="C28" s="225">
        <v>2016</v>
      </c>
      <c r="D28" s="225">
        <v>3230</v>
      </c>
      <c r="E28" s="225">
        <v>3814</v>
      </c>
      <c r="F28" s="225">
        <v>3204</v>
      </c>
      <c r="G28" s="235">
        <f t="shared" si="1"/>
        <v>-0.15993707393812273</v>
      </c>
    </row>
    <row r="29" spans="1:9" x14ac:dyDescent="0.2">
      <c r="A29" s="100" t="s">
        <v>153</v>
      </c>
      <c r="B29" s="230">
        <v>977</v>
      </c>
      <c r="C29" s="230">
        <v>1271</v>
      </c>
      <c r="D29" s="230">
        <v>2798</v>
      </c>
      <c r="E29" s="230">
        <v>3134</v>
      </c>
      <c r="F29" s="230">
        <v>2663</v>
      </c>
      <c r="G29" s="231">
        <f t="shared" si="1"/>
        <v>-0.15028717294192728</v>
      </c>
      <c r="I29" s="248"/>
    </row>
    <row r="30" spans="1:9" x14ac:dyDescent="0.2">
      <c r="A30" s="100" t="s">
        <v>154</v>
      </c>
      <c r="B30" s="230">
        <v>455</v>
      </c>
      <c r="C30" s="230">
        <v>480</v>
      </c>
      <c r="D30" s="230">
        <v>692</v>
      </c>
      <c r="E30" s="230">
        <v>1254</v>
      </c>
      <c r="F30" s="230">
        <v>1393</v>
      </c>
      <c r="G30" s="231">
        <f>F30/E30-1</f>
        <v>0.11084529505582141</v>
      </c>
      <c r="I30" s="248"/>
    </row>
    <row r="31" spans="1:9" x14ac:dyDescent="0.2">
      <c r="A31" s="100" t="s">
        <v>155</v>
      </c>
      <c r="B31" s="230">
        <v>2304</v>
      </c>
      <c r="C31" s="230">
        <v>2459</v>
      </c>
      <c r="D31" s="230">
        <v>7132</v>
      </c>
      <c r="E31" s="230">
        <v>10671</v>
      </c>
      <c r="F31" s="230">
        <v>10459</v>
      </c>
      <c r="G31" s="231">
        <f t="shared" si="1"/>
        <v>-1.9866929060069372E-2</v>
      </c>
      <c r="I31" s="248"/>
    </row>
    <row r="32" spans="1:9" x14ac:dyDescent="0.2">
      <c r="A32" s="100" t="s">
        <v>156</v>
      </c>
      <c r="B32" s="230">
        <v>1891</v>
      </c>
      <c r="C32" s="230">
        <v>2121</v>
      </c>
      <c r="D32" s="230">
        <v>2594</v>
      </c>
      <c r="E32" s="230">
        <v>3325</v>
      </c>
      <c r="F32" s="230">
        <v>3284</v>
      </c>
      <c r="G32" s="231">
        <f t="shared" si="1"/>
        <v>-1.2330827067669192E-2</v>
      </c>
    </row>
    <row r="33" spans="1:7" x14ac:dyDescent="0.2">
      <c r="A33" s="232" t="s">
        <v>157</v>
      </c>
      <c r="B33" s="233">
        <v>7832</v>
      </c>
      <c r="C33" s="233">
        <v>7487</v>
      </c>
      <c r="D33" s="233">
        <v>8749</v>
      </c>
      <c r="E33" s="233">
        <v>7504</v>
      </c>
      <c r="F33" s="233">
        <v>8146</v>
      </c>
      <c r="G33" s="234">
        <f t="shared" si="1"/>
        <v>8.5554371002132257E-2</v>
      </c>
    </row>
    <row r="34" spans="1:7" x14ac:dyDescent="0.2">
      <c r="A34" s="224" t="s">
        <v>158</v>
      </c>
      <c r="B34" s="225">
        <v>13459</v>
      </c>
      <c r="C34" s="225">
        <v>13818</v>
      </c>
      <c r="D34" s="225">
        <v>21965</v>
      </c>
      <c r="E34" s="225">
        <v>25888</v>
      </c>
      <c r="F34" s="225">
        <v>25945</v>
      </c>
      <c r="G34" s="235">
        <f>F34/E34-1</f>
        <v>2.201792336217645E-3</v>
      </c>
    </row>
    <row r="35" spans="1:7" x14ac:dyDescent="0.2">
      <c r="A35" s="100" t="s">
        <v>159</v>
      </c>
      <c r="B35" s="230">
        <v>2865</v>
      </c>
      <c r="C35" s="230">
        <v>1995</v>
      </c>
      <c r="D35" s="230">
        <v>2467</v>
      </c>
      <c r="E35" s="230">
        <v>2683</v>
      </c>
      <c r="F35" s="230">
        <v>2878</v>
      </c>
      <c r="G35" s="231">
        <f t="shared" si="1"/>
        <v>7.2679836004472698E-2</v>
      </c>
    </row>
    <row r="36" spans="1:7" x14ac:dyDescent="0.2">
      <c r="A36" s="100" t="s">
        <v>160</v>
      </c>
      <c r="B36" s="230">
        <v>1981</v>
      </c>
      <c r="C36" s="230">
        <v>2274</v>
      </c>
      <c r="D36" s="230">
        <v>2918</v>
      </c>
      <c r="E36" s="230">
        <v>2781</v>
      </c>
      <c r="F36" s="230">
        <v>2871</v>
      </c>
      <c r="G36" s="231">
        <f t="shared" si="1"/>
        <v>3.2362459546925626E-2</v>
      </c>
    </row>
    <row r="37" spans="1:7" x14ac:dyDescent="0.2">
      <c r="A37" s="100" t="s">
        <v>161</v>
      </c>
      <c r="B37" s="230">
        <v>1567</v>
      </c>
      <c r="C37" s="230">
        <v>1248</v>
      </c>
      <c r="D37" s="230">
        <v>1226</v>
      </c>
      <c r="E37" s="230">
        <v>1305</v>
      </c>
      <c r="F37" s="230">
        <v>1388</v>
      </c>
      <c r="G37" s="231">
        <f t="shared" si="1"/>
        <v>6.3601532567049812E-2</v>
      </c>
    </row>
    <row r="38" spans="1:7" x14ac:dyDescent="0.2">
      <c r="A38" s="100" t="s">
        <v>162</v>
      </c>
      <c r="B38" s="230">
        <v>1870</v>
      </c>
      <c r="C38" s="230">
        <v>1404</v>
      </c>
      <c r="D38" s="230">
        <v>1445</v>
      </c>
      <c r="E38" s="230">
        <v>1731</v>
      </c>
      <c r="F38" s="230">
        <v>1546</v>
      </c>
      <c r="G38" s="231">
        <f t="shared" si="1"/>
        <v>-0.10687463893703064</v>
      </c>
    </row>
    <row r="39" spans="1:7" x14ac:dyDescent="0.2">
      <c r="A39" s="232" t="s">
        <v>163</v>
      </c>
      <c r="B39" s="233">
        <v>3239</v>
      </c>
      <c r="C39" s="233">
        <v>2685</v>
      </c>
      <c r="D39" s="233">
        <v>3069</v>
      </c>
      <c r="E39" s="233">
        <v>3130</v>
      </c>
      <c r="F39" s="233">
        <v>3434</v>
      </c>
      <c r="G39" s="234">
        <f t="shared" si="1"/>
        <v>9.7124600638977654E-2</v>
      </c>
    </row>
    <row r="40" spans="1:7" x14ac:dyDescent="0.2">
      <c r="A40" s="224" t="s">
        <v>164</v>
      </c>
      <c r="B40" s="225">
        <v>11522</v>
      </c>
      <c r="C40" s="225">
        <v>9606</v>
      </c>
      <c r="D40" s="225">
        <v>11125</v>
      </c>
      <c r="E40" s="225">
        <v>11630</v>
      </c>
      <c r="F40" s="225">
        <v>12117</v>
      </c>
      <c r="G40" s="235">
        <f t="shared" si="1"/>
        <v>4.1874462596732664E-2</v>
      </c>
    </row>
    <row r="41" spans="1:7" x14ac:dyDescent="0.2">
      <c r="A41" s="100" t="s">
        <v>165</v>
      </c>
      <c r="B41" s="230">
        <v>1681</v>
      </c>
      <c r="C41" s="230">
        <v>1490</v>
      </c>
      <c r="D41" s="230">
        <v>1479</v>
      </c>
      <c r="E41" s="230">
        <v>1545</v>
      </c>
      <c r="F41" s="230">
        <v>1163</v>
      </c>
      <c r="G41" s="231">
        <f t="shared" si="1"/>
        <v>-0.24724919093851128</v>
      </c>
    </row>
    <row r="42" spans="1:7" x14ac:dyDescent="0.2">
      <c r="A42" s="100" t="s">
        <v>166</v>
      </c>
      <c r="B42" s="230">
        <v>1304</v>
      </c>
      <c r="C42" s="230">
        <v>1046</v>
      </c>
      <c r="D42" s="230">
        <v>1261</v>
      </c>
      <c r="E42" s="230">
        <v>1150</v>
      </c>
      <c r="F42" s="230">
        <v>1168</v>
      </c>
      <c r="G42" s="231">
        <f t="shared" si="1"/>
        <v>1.5652173913043521E-2</v>
      </c>
    </row>
    <row r="43" spans="1:7" x14ac:dyDescent="0.2">
      <c r="A43" s="100" t="s">
        <v>167</v>
      </c>
      <c r="B43" s="230">
        <v>555</v>
      </c>
      <c r="C43" s="230">
        <v>589</v>
      </c>
      <c r="D43" s="230">
        <v>482</v>
      </c>
      <c r="E43" s="230">
        <v>366</v>
      </c>
      <c r="F43" s="230">
        <v>315</v>
      </c>
      <c r="G43" s="231">
        <f t="shared" si="1"/>
        <v>-0.13934426229508201</v>
      </c>
    </row>
    <row r="44" spans="1:7" x14ac:dyDescent="0.2">
      <c r="A44" s="100" t="s">
        <v>168</v>
      </c>
      <c r="B44" s="230">
        <v>576</v>
      </c>
      <c r="C44" s="230">
        <v>435</v>
      </c>
      <c r="D44" s="230">
        <v>480</v>
      </c>
      <c r="E44" s="230">
        <v>425</v>
      </c>
      <c r="F44" s="230">
        <v>487</v>
      </c>
      <c r="G44" s="231">
        <f t="shared" si="1"/>
        <v>0.14588235294117657</v>
      </c>
    </row>
    <row r="45" spans="1:7" x14ac:dyDescent="0.2">
      <c r="A45" s="232" t="s">
        <v>169</v>
      </c>
      <c r="B45" s="233">
        <v>496</v>
      </c>
      <c r="C45" s="233">
        <v>463</v>
      </c>
      <c r="D45" s="233">
        <v>496</v>
      </c>
      <c r="E45" s="233">
        <v>496</v>
      </c>
      <c r="F45" s="233">
        <v>458</v>
      </c>
      <c r="G45" s="234">
        <f t="shared" si="1"/>
        <v>-7.6612903225806495E-2</v>
      </c>
    </row>
    <row r="46" spans="1:7" x14ac:dyDescent="0.2">
      <c r="A46" s="224" t="s">
        <v>170</v>
      </c>
      <c r="B46" s="225">
        <v>4612</v>
      </c>
      <c r="C46" s="225">
        <v>4023</v>
      </c>
      <c r="D46" s="225">
        <v>4198</v>
      </c>
      <c r="E46" s="225">
        <v>3982</v>
      </c>
      <c r="F46" s="225">
        <v>3591</v>
      </c>
      <c r="G46" s="235">
        <f t="shared" si="1"/>
        <v>-9.8191863385233558E-2</v>
      </c>
    </row>
    <row r="47" spans="1:7" x14ac:dyDescent="0.2">
      <c r="A47" s="100" t="s">
        <v>175</v>
      </c>
      <c r="B47" s="230">
        <v>757</v>
      </c>
      <c r="C47" s="230">
        <v>597</v>
      </c>
      <c r="D47" s="230">
        <v>718</v>
      </c>
      <c r="E47" s="230">
        <v>946</v>
      </c>
      <c r="F47" s="230">
        <v>1026</v>
      </c>
      <c r="G47" s="231">
        <f t="shared" si="1"/>
        <v>8.4566596194503241E-2</v>
      </c>
    </row>
    <row r="48" spans="1:7" x14ac:dyDescent="0.2">
      <c r="A48" s="100" t="s">
        <v>176</v>
      </c>
      <c r="B48" s="230">
        <v>352</v>
      </c>
      <c r="C48" s="230">
        <v>336</v>
      </c>
      <c r="D48" s="230">
        <v>225</v>
      </c>
      <c r="E48" s="230">
        <v>209</v>
      </c>
      <c r="F48" s="230">
        <v>273</v>
      </c>
      <c r="G48" s="231">
        <f t="shared" si="1"/>
        <v>0.30622009569377995</v>
      </c>
    </row>
    <row r="49" spans="1:7" x14ac:dyDescent="0.2">
      <c r="A49" s="100" t="s">
        <v>177</v>
      </c>
      <c r="B49" s="230">
        <v>749</v>
      </c>
      <c r="C49" s="230">
        <v>821</v>
      </c>
      <c r="D49" s="230">
        <v>901</v>
      </c>
      <c r="E49" s="230">
        <v>849</v>
      </c>
      <c r="F49" s="230">
        <v>517</v>
      </c>
      <c r="G49" s="231">
        <f t="shared" si="1"/>
        <v>-0.39104829210836278</v>
      </c>
    </row>
    <row r="50" spans="1:7" x14ac:dyDescent="0.2">
      <c r="A50" s="232" t="s">
        <v>129</v>
      </c>
      <c r="B50" s="233">
        <v>3428</v>
      </c>
      <c r="C50" s="233">
        <v>4293</v>
      </c>
      <c r="D50" s="233">
        <v>4889</v>
      </c>
      <c r="E50" s="233">
        <v>5084</v>
      </c>
      <c r="F50" s="233">
        <v>5045</v>
      </c>
      <c r="G50" s="234">
        <f t="shared" si="1"/>
        <v>-7.6711250983477752E-3</v>
      </c>
    </row>
    <row r="51" spans="1:7" x14ac:dyDescent="0.2">
      <c r="A51" s="224" t="s">
        <v>178</v>
      </c>
      <c r="B51" s="225">
        <v>5286</v>
      </c>
      <c r="C51" s="225">
        <v>6047</v>
      </c>
      <c r="D51" s="225">
        <v>6733</v>
      </c>
      <c r="E51" s="225">
        <v>7088</v>
      </c>
      <c r="F51" s="225">
        <v>6861</v>
      </c>
      <c r="G51" s="235">
        <f t="shared" si="1"/>
        <v>-3.2025959367945833E-2</v>
      </c>
    </row>
    <row r="52" spans="1:7" x14ac:dyDescent="0.2">
      <c r="A52" s="100" t="s">
        <v>179</v>
      </c>
      <c r="B52" s="230">
        <v>1289</v>
      </c>
      <c r="C52" s="230">
        <v>1277</v>
      </c>
      <c r="D52" s="230">
        <v>1294</v>
      </c>
      <c r="E52" s="230">
        <v>1110</v>
      </c>
      <c r="F52" s="230">
        <v>959</v>
      </c>
      <c r="G52" s="231">
        <f t="shared" si="1"/>
        <v>-0.13603603603603609</v>
      </c>
    </row>
    <row r="53" spans="1:7" x14ac:dyDescent="0.2">
      <c r="A53" s="100" t="s">
        <v>180</v>
      </c>
      <c r="B53" s="230">
        <v>794</v>
      </c>
      <c r="C53" s="230">
        <v>459</v>
      </c>
      <c r="D53" s="230">
        <v>623</v>
      </c>
      <c r="E53" s="230">
        <v>626</v>
      </c>
      <c r="F53" s="230">
        <v>512</v>
      </c>
      <c r="G53" s="231">
        <f t="shared" si="1"/>
        <v>-0.1821086261980831</v>
      </c>
    </row>
    <row r="54" spans="1:7" x14ac:dyDescent="0.2">
      <c r="A54" s="100" t="s">
        <v>181</v>
      </c>
      <c r="B54" s="230">
        <v>2643</v>
      </c>
      <c r="C54" s="230">
        <v>2153</v>
      </c>
      <c r="D54" s="230">
        <v>2064</v>
      </c>
      <c r="E54" s="230">
        <v>1899</v>
      </c>
      <c r="F54" s="230">
        <v>1526</v>
      </c>
      <c r="G54" s="231">
        <f t="shared" si="1"/>
        <v>-0.19641916798314907</v>
      </c>
    </row>
    <row r="55" spans="1:7" x14ac:dyDescent="0.2">
      <c r="A55" s="232" t="s">
        <v>182</v>
      </c>
      <c r="B55" s="233">
        <v>3529</v>
      </c>
      <c r="C55" s="233">
        <v>3216</v>
      </c>
      <c r="D55" s="233">
        <v>3671</v>
      </c>
      <c r="E55" s="233">
        <v>3419</v>
      </c>
      <c r="F55" s="233">
        <v>2688</v>
      </c>
      <c r="G55" s="234">
        <f t="shared" si="1"/>
        <v>-0.21380520620064347</v>
      </c>
    </row>
    <row r="56" spans="1:7" x14ac:dyDescent="0.2">
      <c r="A56" s="224" t="s">
        <v>183</v>
      </c>
      <c r="B56" s="225">
        <v>8255</v>
      </c>
      <c r="C56" s="225">
        <v>7105</v>
      </c>
      <c r="D56" s="225">
        <v>7652</v>
      </c>
      <c r="E56" s="225">
        <v>7054</v>
      </c>
      <c r="F56" s="225">
        <v>5685</v>
      </c>
      <c r="G56" s="235">
        <f t="shared" si="1"/>
        <v>-0.19407428409413097</v>
      </c>
    </row>
    <row r="57" spans="1:7" x14ac:dyDescent="0.2">
      <c r="A57" s="81" t="s">
        <v>184</v>
      </c>
      <c r="B57" s="249">
        <v>2853</v>
      </c>
      <c r="C57" s="249">
        <v>2282</v>
      </c>
      <c r="D57" s="249">
        <v>2736</v>
      </c>
      <c r="E57" s="249">
        <v>3555</v>
      </c>
      <c r="F57" s="249">
        <v>3399</v>
      </c>
      <c r="G57" s="250">
        <f t="shared" si="1"/>
        <v>-4.3881856540084363E-2</v>
      </c>
    </row>
    <row r="58" spans="1:7" x14ac:dyDescent="0.2">
      <c r="A58" s="126" t="s">
        <v>185</v>
      </c>
      <c r="B58" s="236">
        <v>115559</v>
      </c>
      <c r="C58" s="236">
        <v>95033</v>
      </c>
      <c r="D58" s="236">
        <v>107764</v>
      </c>
      <c r="E58" s="236">
        <v>103281</v>
      </c>
      <c r="F58" s="236">
        <v>95897</v>
      </c>
      <c r="G58" s="237">
        <f t="shared" si="1"/>
        <v>-7.1494272905955558E-2</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A3FF72-4789-4098-844F-10B698F4C8DA}">
  <dimension ref="A1:O32"/>
  <sheetViews>
    <sheetView zoomScaleNormal="100" workbookViewId="0"/>
  </sheetViews>
  <sheetFormatPr defaultColWidth="8.6640625" defaultRowHeight="15" x14ac:dyDescent="0.2"/>
  <cols>
    <col min="1" max="1" width="30.88671875" style="2" customWidth="1"/>
    <col min="2" max="2" width="18.33203125" style="2" customWidth="1"/>
    <col min="3" max="13" width="8.6640625" style="2"/>
    <col min="14" max="15" width="11.6640625" style="2" customWidth="1"/>
    <col min="16" max="16384" width="8.6640625" style="2"/>
  </cols>
  <sheetData>
    <row r="1" spans="1:15" ht="15.75" x14ac:dyDescent="0.2">
      <c r="A1" s="253" t="s">
        <v>314</v>
      </c>
      <c r="B1" s="253"/>
      <c r="C1" s="46"/>
      <c r="D1" s="46"/>
      <c r="E1" s="46"/>
      <c r="F1" s="46"/>
      <c r="G1" s="46"/>
      <c r="H1" s="46"/>
      <c r="I1" s="46"/>
      <c r="J1" s="46"/>
      <c r="K1" s="46"/>
      <c r="L1" s="47"/>
      <c r="M1" s="46"/>
      <c r="N1" s="46"/>
      <c r="O1" s="46"/>
    </row>
    <row r="2" spans="1:15" x14ac:dyDescent="0.2">
      <c r="A2" s="263" t="s">
        <v>186</v>
      </c>
      <c r="B2" s="263"/>
      <c r="C2" s="46"/>
      <c r="D2" s="46"/>
      <c r="E2" s="46"/>
      <c r="F2" s="46"/>
      <c r="G2" s="46"/>
      <c r="H2" s="46"/>
      <c r="I2" s="46"/>
      <c r="J2" s="46"/>
      <c r="K2" s="46"/>
      <c r="L2" s="46"/>
      <c r="M2" s="46"/>
      <c r="N2" s="46"/>
      <c r="O2" s="46"/>
    </row>
    <row r="3" spans="1:15" x14ac:dyDescent="0.2">
      <c r="A3" s="19" t="s">
        <v>187</v>
      </c>
      <c r="B3" s="19"/>
      <c r="C3" s="46"/>
      <c r="D3" s="46"/>
      <c r="E3" s="46"/>
      <c r="F3" s="46"/>
      <c r="G3" s="46"/>
      <c r="H3" s="46"/>
      <c r="I3" s="46"/>
      <c r="J3" s="46"/>
      <c r="K3" s="46"/>
      <c r="L3" s="46"/>
      <c r="M3" s="46"/>
      <c r="N3" s="46"/>
      <c r="O3" s="46"/>
    </row>
    <row r="4" spans="1:15" x14ac:dyDescent="0.2">
      <c r="A4" s="13" t="s">
        <v>245</v>
      </c>
      <c r="B4" s="19"/>
      <c r="C4" s="46"/>
      <c r="D4" s="46"/>
      <c r="E4" s="46"/>
      <c r="F4" s="46"/>
      <c r="G4" s="46"/>
      <c r="H4" s="46"/>
      <c r="I4" s="46"/>
      <c r="J4" s="46"/>
      <c r="K4" s="46"/>
      <c r="L4" s="46"/>
      <c r="M4" s="46"/>
      <c r="N4" s="46"/>
      <c r="O4" s="46"/>
    </row>
    <row r="5" spans="1:15" ht="51" x14ac:dyDescent="0.2">
      <c r="A5" s="21" t="s">
        <v>79</v>
      </c>
      <c r="B5" s="21" t="s">
        <v>188</v>
      </c>
      <c r="C5" s="56" t="s">
        <v>189</v>
      </c>
      <c r="D5" s="56" t="s">
        <v>190</v>
      </c>
      <c r="E5" s="56" t="s">
        <v>191</v>
      </c>
      <c r="F5" s="56" t="s">
        <v>192</v>
      </c>
      <c r="G5" s="56" t="s">
        <v>193</v>
      </c>
      <c r="H5" s="56" t="s">
        <v>194</v>
      </c>
      <c r="I5" s="56" t="s">
        <v>195</v>
      </c>
      <c r="J5" s="56" t="s">
        <v>196</v>
      </c>
      <c r="K5" s="56" t="s">
        <v>197</v>
      </c>
      <c r="L5" s="56" t="s">
        <v>198</v>
      </c>
      <c r="M5" s="56" t="s">
        <v>199</v>
      </c>
      <c r="N5" s="15" t="s">
        <v>200</v>
      </c>
      <c r="O5" s="15" t="s">
        <v>81</v>
      </c>
    </row>
    <row r="6" spans="1:15" x14ac:dyDescent="0.2">
      <c r="A6" s="55" t="s">
        <v>201</v>
      </c>
      <c r="B6" s="55" t="s">
        <v>202</v>
      </c>
      <c r="C6" s="48">
        <v>78587</v>
      </c>
      <c r="D6" s="48">
        <v>71392</v>
      </c>
      <c r="E6" s="48">
        <v>61203</v>
      </c>
      <c r="F6" s="48">
        <v>55908</v>
      </c>
      <c r="G6" s="48">
        <v>52851</v>
      </c>
      <c r="H6" s="48">
        <v>52719</v>
      </c>
      <c r="I6" s="48">
        <v>43330</v>
      </c>
      <c r="J6" s="48">
        <v>44485</v>
      </c>
      <c r="K6" s="48">
        <v>49571</v>
      </c>
      <c r="L6" s="48">
        <v>48986</v>
      </c>
      <c r="M6" s="223">
        <v>48560</v>
      </c>
      <c r="N6" s="49">
        <v>-0.38208609566467733</v>
      </c>
      <c r="O6" s="49">
        <v>-8.6963622259420559E-3</v>
      </c>
    </row>
    <row r="7" spans="1:15" x14ac:dyDescent="0.2">
      <c r="A7" s="55" t="s">
        <v>201</v>
      </c>
      <c r="B7" s="55" t="s">
        <v>203</v>
      </c>
      <c r="C7" s="48">
        <v>15490</v>
      </c>
      <c r="D7" s="48">
        <v>14480</v>
      </c>
      <c r="E7" s="48">
        <v>11840</v>
      </c>
      <c r="F7" s="48">
        <v>10552</v>
      </c>
      <c r="G7" s="48">
        <v>9855</v>
      </c>
      <c r="H7" s="48">
        <v>9724</v>
      </c>
      <c r="I7" s="48">
        <v>7566</v>
      </c>
      <c r="J7" s="48">
        <v>8254</v>
      </c>
      <c r="K7" s="48">
        <v>9120</v>
      </c>
      <c r="L7" s="48">
        <v>9941</v>
      </c>
      <c r="M7" s="48">
        <v>9492</v>
      </c>
      <c r="N7" s="49">
        <v>-0.38721755971594574</v>
      </c>
      <c r="O7" s="49">
        <v>-4.5166482245246997E-2</v>
      </c>
    </row>
    <row r="8" spans="1:15" x14ac:dyDescent="0.2">
      <c r="A8" s="55" t="s">
        <v>201</v>
      </c>
      <c r="B8" s="55" t="s">
        <v>96</v>
      </c>
      <c r="C8" s="49" t="s">
        <v>65</v>
      </c>
      <c r="D8" s="49" t="s">
        <v>65</v>
      </c>
      <c r="E8" s="49" t="s">
        <v>65</v>
      </c>
      <c r="F8" s="49" t="s">
        <v>65</v>
      </c>
      <c r="G8" s="49" t="s">
        <v>65</v>
      </c>
      <c r="H8" s="49" t="s">
        <v>65</v>
      </c>
      <c r="I8" s="48">
        <v>12</v>
      </c>
      <c r="J8" s="48">
        <v>22</v>
      </c>
      <c r="K8" s="48">
        <v>31</v>
      </c>
      <c r="L8" s="48">
        <v>23</v>
      </c>
      <c r="M8" s="48">
        <v>32</v>
      </c>
      <c r="N8" s="49" t="s">
        <v>65</v>
      </c>
      <c r="O8" s="49">
        <v>0.39130434782608692</v>
      </c>
    </row>
    <row r="9" spans="1:15" x14ac:dyDescent="0.2">
      <c r="A9" s="107" t="s">
        <v>201</v>
      </c>
      <c r="B9" s="107" t="s">
        <v>204</v>
      </c>
      <c r="C9" s="181" t="s">
        <v>65</v>
      </c>
      <c r="D9" s="181" t="s">
        <v>65</v>
      </c>
      <c r="E9" s="181" t="s">
        <v>65</v>
      </c>
      <c r="F9" s="181" t="s">
        <v>65</v>
      </c>
      <c r="G9" s="181" t="s">
        <v>65</v>
      </c>
      <c r="H9" s="181" t="s">
        <v>65</v>
      </c>
      <c r="I9" s="182">
        <v>159</v>
      </c>
      <c r="J9" s="182">
        <v>233</v>
      </c>
      <c r="K9" s="182">
        <v>191</v>
      </c>
      <c r="L9" s="182">
        <v>249</v>
      </c>
      <c r="M9" s="182">
        <v>214</v>
      </c>
      <c r="N9" s="181" t="s">
        <v>65</v>
      </c>
      <c r="O9" s="49">
        <v>-0.14056224899598391</v>
      </c>
    </row>
    <row r="10" spans="1:15" x14ac:dyDescent="0.2">
      <c r="A10" s="183" t="s">
        <v>205</v>
      </c>
      <c r="B10" s="183" t="s">
        <v>206</v>
      </c>
      <c r="C10" s="184">
        <v>94077</v>
      </c>
      <c r="D10" s="184">
        <v>85872</v>
      </c>
      <c r="E10" s="184">
        <v>73043</v>
      </c>
      <c r="F10" s="184">
        <v>66460</v>
      </c>
      <c r="G10" s="184">
        <v>62706</v>
      </c>
      <c r="H10" s="184">
        <v>62443</v>
      </c>
      <c r="I10" s="184">
        <v>51067</v>
      </c>
      <c r="J10" s="184">
        <v>52994</v>
      </c>
      <c r="K10" s="184">
        <v>58913</v>
      </c>
      <c r="L10" s="184">
        <v>59199</v>
      </c>
      <c r="M10" s="184">
        <v>58298</v>
      </c>
      <c r="N10" s="185">
        <v>-0.38031612402606374</v>
      </c>
      <c r="O10" s="185">
        <v>-1.5219851686683938E-2</v>
      </c>
    </row>
    <row r="11" spans="1:15" x14ac:dyDescent="0.2">
      <c r="A11" s="55" t="s">
        <v>207</v>
      </c>
      <c r="B11" s="55" t="s">
        <v>55</v>
      </c>
      <c r="C11" s="48">
        <v>70368</v>
      </c>
      <c r="D11" s="48">
        <v>60284</v>
      </c>
      <c r="E11" s="48">
        <v>49406</v>
      </c>
      <c r="F11" s="48">
        <v>43559</v>
      </c>
      <c r="G11" s="48">
        <v>39500</v>
      </c>
      <c r="H11" s="48">
        <v>37043</v>
      </c>
      <c r="I11" s="48">
        <v>30598</v>
      </c>
      <c r="J11" s="48">
        <v>33603</v>
      </c>
      <c r="K11" s="48">
        <v>37450</v>
      </c>
      <c r="L11" s="48">
        <v>38039</v>
      </c>
      <c r="M11" s="48">
        <v>36923</v>
      </c>
      <c r="N11" s="49">
        <v>-0.47528706230104589</v>
      </c>
      <c r="O11" s="49">
        <v>-2.9338310681143009E-2</v>
      </c>
    </row>
    <row r="12" spans="1:15" x14ac:dyDescent="0.2">
      <c r="A12" s="55" t="s">
        <v>207</v>
      </c>
      <c r="B12" s="55" t="s">
        <v>208</v>
      </c>
      <c r="C12" s="48">
        <v>10565</v>
      </c>
      <c r="D12" s="48">
        <v>10627</v>
      </c>
      <c r="E12" s="48">
        <v>10044</v>
      </c>
      <c r="F12" s="48">
        <v>9653</v>
      </c>
      <c r="G12" s="48">
        <v>8457</v>
      </c>
      <c r="H12" s="48">
        <v>8957</v>
      </c>
      <c r="I12" s="48">
        <v>6639</v>
      </c>
      <c r="J12" s="48">
        <v>5880</v>
      </c>
      <c r="K12" s="48">
        <v>6460</v>
      </c>
      <c r="L12" s="48">
        <v>4871</v>
      </c>
      <c r="M12" s="48">
        <v>5200</v>
      </c>
      <c r="N12" s="49">
        <v>-0.50780880265026029</v>
      </c>
      <c r="O12" s="49">
        <v>6.7542599055635311E-2</v>
      </c>
    </row>
    <row r="13" spans="1:15" x14ac:dyDescent="0.2">
      <c r="A13" s="55" t="s">
        <v>207</v>
      </c>
      <c r="B13" s="55" t="s">
        <v>209</v>
      </c>
      <c r="C13" s="48">
        <v>5529</v>
      </c>
      <c r="D13" s="48">
        <v>5591</v>
      </c>
      <c r="E13" s="48">
        <v>4928</v>
      </c>
      <c r="F13" s="48">
        <v>4886</v>
      </c>
      <c r="G13" s="48">
        <v>4436</v>
      </c>
      <c r="H13" s="48">
        <v>4326</v>
      </c>
      <c r="I13" s="48">
        <v>3839</v>
      </c>
      <c r="J13" s="48">
        <v>3103</v>
      </c>
      <c r="K13" s="48">
        <v>3591</v>
      </c>
      <c r="L13" s="48">
        <v>3654</v>
      </c>
      <c r="M13" s="48">
        <v>3953</v>
      </c>
      <c r="N13" s="49">
        <v>-0.28504250316512936</v>
      </c>
      <c r="O13" s="49">
        <v>8.1828133552271476E-2</v>
      </c>
    </row>
    <row r="14" spans="1:15" x14ac:dyDescent="0.2">
      <c r="A14" s="107" t="s">
        <v>207</v>
      </c>
      <c r="B14" s="55" t="s">
        <v>210</v>
      </c>
      <c r="C14" s="48">
        <v>5511</v>
      </c>
      <c r="D14" s="48">
        <v>5241</v>
      </c>
      <c r="E14" s="48">
        <v>4394</v>
      </c>
      <c r="F14" s="48">
        <v>4456</v>
      </c>
      <c r="G14" s="48">
        <v>3979</v>
      </c>
      <c r="H14" s="48">
        <v>4273</v>
      </c>
      <c r="I14" s="48">
        <v>3240</v>
      </c>
      <c r="J14" s="48">
        <v>3330</v>
      </c>
      <c r="K14" s="48">
        <v>3894</v>
      </c>
      <c r="L14" s="48">
        <v>3375</v>
      </c>
      <c r="M14" s="48">
        <v>3606</v>
      </c>
      <c r="N14" s="49">
        <v>-0.34567229178007619</v>
      </c>
      <c r="O14" s="49">
        <v>6.844444444444453E-2</v>
      </c>
    </row>
    <row r="15" spans="1:15" x14ac:dyDescent="0.2">
      <c r="A15" s="108" t="s">
        <v>207</v>
      </c>
      <c r="B15" s="108" t="s">
        <v>54</v>
      </c>
      <c r="C15" s="50">
        <v>21605</v>
      </c>
      <c r="D15" s="50">
        <v>21459</v>
      </c>
      <c r="E15" s="50">
        <v>19366</v>
      </c>
      <c r="F15" s="50">
        <v>18995</v>
      </c>
      <c r="G15" s="50">
        <v>16872</v>
      </c>
      <c r="H15" s="50">
        <v>17556</v>
      </c>
      <c r="I15" s="50">
        <v>13718</v>
      </c>
      <c r="J15" s="50">
        <v>12313</v>
      </c>
      <c r="K15" s="50">
        <v>13945</v>
      </c>
      <c r="L15" s="50">
        <v>11900</v>
      </c>
      <c r="M15" s="50">
        <v>12759</v>
      </c>
      <c r="N15" s="51">
        <v>-0.40944225873640361</v>
      </c>
      <c r="O15" s="51">
        <v>7.2184873949579842E-2</v>
      </c>
    </row>
    <row r="16" spans="1:15" x14ac:dyDescent="0.2">
      <c r="A16" s="55" t="s">
        <v>207</v>
      </c>
      <c r="B16" s="55" t="s">
        <v>204</v>
      </c>
      <c r="C16" s="48">
        <v>2104</v>
      </c>
      <c r="D16" s="48">
        <v>4129</v>
      </c>
      <c r="E16" s="48">
        <v>4271</v>
      </c>
      <c r="F16" s="48">
        <v>3906</v>
      </c>
      <c r="G16" s="48">
        <v>6334</v>
      </c>
      <c r="H16" s="48">
        <v>7844</v>
      </c>
      <c r="I16" s="48">
        <v>6751</v>
      </c>
      <c r="J16" s="48">
        <v>7078</v>
      </c>
      <c r="K16" s="48">
        <v>7518</v>
      </c>
      <c r="L16" s="48">
        <v>9260</v>
      </c>
      <c r="M16" s="48">
        <v>8616</v>
      </c>
      <c r="N16" s="49">
        <v>3.0950570342205319</v>
      </c>
      <c r="O16" s="49">
        <v>-6.9546436285097157E-2</v>
      </c>
    </row>
    <row r="17" spans="1:15" x14ac:dyDescent="0.2">
      <c r="A17" s="183" t="s">
        <v>307</v>
      </c>
      <c r="B17" s="183" t="s">
        <v>99</v>
      </c>
      <c r="C17" s="184">
        <v>94077</v>
      </c>
      <c r="D17" s="184">
        <v>85872</v>
      </c>
      <c r="E17" s="184">
        <v>73043</v>
      </c>
      <c r="F17" s="184">
        <v>66460</v>
      </c>
      <c r="G17" s="184">
        <v>62706</v>
      </c>
      <c r="H17" s="184">
        <v>62443</v>
      </c>
      <c r="I17" s="184">
        <v>51067</v>
      </c>
      <c r="J17" s="184">
        <v>52994</v>
      </c>
      <c r="K17" s="184">
        <v>58913</v>
      </c>
      <c r="L17" s="184">
        <v>59199</v>
      </c>
      <c r="M17" s="184">
        <v>58298</v>
      </c>
      <c r="N17" s="185">
        <v>-0.38031612402606374</v>
      </c>
      <c r="O17" s="185">
        <v>-1.5219851686683938E-2</v>
      </c>
    </row>
    <row r="18" spans="1:15" x14ac:dyDescent="0.2">
      <c r="A18" s="55" t="s">
        <v>211</v>
      </c>
      <c r="B18" s="55" t="s">
        <v>202</v>
      </c>
      <c r="C18" s="54">
        <v>0.83534764076235424</v>
      </c>
      <c r="D18" s="54">
        <v>0.8313769331097447</v>
      </c>
      <c r="E18" s="54">
        <v>0.83790370055994412</v>
      </c>
      <c r="F18" s="54">
        <v>0.84122780619921755</v>
      </c>
      <c r="G18" s="54">
        <v>0.84283800593244662</v>
      </c>
      <c r="H18" s="54">
        <v>0.84427397786781544</v>
      </c>
      <c r="I18" s="52">
        <v>0.84849315604989528</v>
      </c>
      <c r="J18" s="54">
        <v>0.83943465297958264</v>
      </c>
      <c r="K18" s="54">
        <v>0.84142718924515814</v>
      </c>
      <c r="L18" s="54">
        <v>0.82748019392219463</v>
      </c>
      <c r="M18" s="54">
        <v>0.83296167964595702</v>
      </c>
      <c r="N18" s="53">
        <v>-0.23859611163972172</v>
      </c>
      <c r="O18" s="53">
        <v>0.54814857237623915</v>
      </c>
    </row>
    <row r="19" spans="1:15" x14ac:dyDescent="0.2">
      <c r="A19" s="55" t="s">
        <v>211</v>
      </c>
      <c r="B19" s="55" t="s">
        <v>203</v>
      </c>
      <c r="C19" s="54">
        <v>0.16465235923764576</v>
      </c>
      <c r="D19" s="54">
        <v>0.16862306689025527</v>
      </c>
      <c r="E19" s="54">
        <v>0.16209629944005585</v>
      </c>
      <c r="F19" s="54">
        <v>0.15877219380078242</v>
      </c>
      <c r="G19" s="54">
        <v>0.15716199406755335</v>
      </c>
      <c r="H19" s="54">
        <v>0.15572602213218456</v>
      </c>
      <c r="I19" s="52">
        <v>0.14815830183876083</v>
      </c>
      <c r="J19" s="54">
        <v>0.15575348152621052</v>
      </c>
      <c r="K19" s="54">
        <v>0.15480454229117513</v>
      </c>
      <c r="L19" s="54">
        <v>0.16792513387050456</v>
      </c>
      <c r="M19" s="54">
        <v>0.16281862156506227</v>
      </c>
      <c r="N19" s="53">
        <v>-0.18337376725834909</v>
      </c>
      <c r="O19" s="53">
        <v>-0.51065123054422901</v>
      </c>
    </row>
    <row r="20" spans="1:15" x14ac:dyDescent="0.2">
      <c r="A20" s="55" t="s">
        <v>211</v>
      </c>
      <c r="B20" s="55" t="s">
        <v>96</v>
      </c>
      <c r="C20" s="53" t="s">
        <v>65</v>
      </c>
      <c r="D20" s="53" t="s">
        <v>65</v>
      </c>
      <c r="E20" s="53" t="s">
        <v>65</v>
      </c>
      <c r="F20" s="53" t="s">
        <v>65</v>
      </c>
      <c r="G20" s="53" t="s">
        <v>65</v>
      </c>
      <c r="H20" s="53" t="s">
        <v>65</v>
      </c>
      <c r="I20" s="53" t="s">
        <v>65</v>
      </c>
      <c r="J20" s="54">
        <v>4.1514133675510433E-4</v>
      </c>
      <c r="K20" s="54">
        <v>5.2619965033184521E-4</v>
      </c>
      <c r="L20" s="54">
        <v>3.8852007635264112E-4</v>
      </c>
      <c r="M20" s="54">
        <v>5.4890390750969163E-4</v>
      </c>
      <c r="N20" s="53" t="s">
        <v>65</v>
      </c>
      <c r="O20" s="53" t="s">
        <v>65</v>
      </c>
    </row>
    <row r="21" spans="1:15" x14ac:dyDescent="0.2">
      <c r="A21" s="107" t="s">
        <v>211</v>
      </c>
      <c r="B21" s="107" t="s">
        <v>204</v>
      </c>
      <c r="C21" s="187" t="s">
        <v>65</v>
      </c>
      <c r="D21" s="187" t="s">
        <v>65</v>
      </c>
      <c r="E21" s="187" t="s">
        <v>65</v>
      </c>
      <c r="F21" s="187" t="s">
        <v>65</v>
      </c>
      <c r="G21" s="187" t="s">
        <v>65</v>
      </c>
      <c r="H21" s="187" t="s">
        <v>65</v>
      </c>
      <c r="I21" s="187" t="s">
        <v>65</v>
      </c>
      <c r="J21" s="186">
        <v>4.3967241574517871E-3</v>
      </c>
      <c r="K21" s="186">
        <v>3.2420688133349175E-3</v>
      </c>
      <c r="L21" s="186">
        <v>4.206152130948158E-3</v>
      </c>
      <c r="M21" s="186">
        <v>3.6707948814710626E-3</v>
      </c>
      <c r="N21" s="187" t="s">
        <v>65</v>
      </c>
      <c r="O21" s="187" t="s">
        <v>65</v>
      </c>
    </row>
    <row r="22" spans="1:15" x14ac:dyDescent="0.2">
      <c r="A22" s="183" t="s">
        <v>212</v>
      </c>
      <c r="B22" s="183" t="s">
        <v>206</v>
      </c>
      <c r="C22" s="188">
        <v>1</v>
      </c>
      <c r="D22" s="188">
        <v>1</v>
      </c>
      <c r="E22" s="188">
        <v>1</v>
      </c>
      <c r="F22" s="188">
        <v>1</v>
      </c>
      <c r="G22" s="188">
        <v>1</v>
      </c>
      <c r="H22" s="188">
        <v>1</v>
      </c>
      <c r="I22" s="188">
        <v>1</v>
      </c>
      <c r="J22" s="188">
        <v>1</v>
      </c>
      <c r="K22" s="188">
        <v>1</v>
      </c>
      <c r="L22" s="188">
        <v>1</v>
      </c>
      <c r="M22" s="188">
        <v>1</v>
      </c>
      <c r="N22" s="185" t="s">
        <v>65</v>
      </c>
      <c r="O22" s="185" t="s">
        <v>65</v>
      </c>
    </row>
    <row r="23" spans="1:15" x14ac:dyDescent="0.2">
      <c r="A23" s="55" t="s">
        <v>213</v>
      </c>
      <c r="B23" s="55" t="s">
        <v>55</v>
      </c>
      <c r="C23" s="54">
        <v>0.74798303517331544</v>
      </c>
      <c r="D23" s="54">
        <v>0.70202161356437487</v>
      </c>
      <c r="E23" s="54">
        <v>0.67639609545062496</v>
      </c>
      <c r="F23" s="54">
        <v>0.65541679205537162</v>
      </c>
      <c r="G23" s="54">
        <v>0.62992377124996013</v>
      </c>
      <c r="H23" s="54">
        <v>0.59322902487068208</v>
      </c>
      <c r="I23" s="52">
        <v>0.59917363463684958</v>
      </c>
      <c r="J23" s="54">
        <v>0.63409065177189872</v>
      </c>
      <c r="K23" s="54">
        <v>0.63568312596540666</v>
      </c>
      <c r="L23" s="54">
        <v>0.64256152975557024</v>
      </c>
      <c r="M23" s="54">
        <v>0.63334934303063573</v>
      </c>
      <c r="N23" s="53">
        <v>-11.463369214267971</v>
      </c>
      <c r="O23" s="53">
        <v>-0.92121867249345124</v>
      </c>
    </row>
    <row r="24" spans="1:15" x14ac:dyDescent="0.2">
      <c r="A24" s="55" t="s">
        <v>213</v>
      </c>
      <c r="B24" s="55" t="s">
        <v>208</v>
      </c>
      <c r="C24" s="54">
        <v>0.11230162526441106</v>
      </c>
      <c r="D24" s="54">
        <v>0.12375395938140488</v>
      </c>
      <c r="E24" s="54">
        <v>0.13750804320742577</v>
      </c>
      <c r="F24" s="54">
        <v>0.14524526030695156</v>
      </c>
      <c r="G24" s="54">
        <v>0.13486747679647881</v>
      </c>
      <c r="H24" s="54">
        <v>0.14344281985170476</v>
      </c>
      <c r="I24" s="52">
        <v>0.13000567881410696</v>
      </c>
      <c r="J24" s="54">
        <v>0.11095595727818243</v>
      </c>
      <c r="K24" s="54">
        <v>0.10965321745624905</v>
      </c>
      <c r="L24" s="54">
        <v>8.2281795300596289E-2</v>
      </c>
      <c r="M24" s="54">
        <v>8.919688497032488E-2</v>
      </c>
      <c r="N24" s="53">
        <v>-2.3104740294086183</v>
      </c>
      <c r="O24" s="53">
        <v>0.69150896697285913</v>
      </c>
    </row>
    <row r="25" spans="1:15" x14ac:dyDescent="0.2">
      <c r="A25" s="55" t="s">
        <v>213</v>
      </c>
      <c r="B25" s="55" t="s">
        <v>209</v>
      </c>
      <c r="C25" s="54">
        <v>5.8771006728530882E-2</v>
      </c>
      <c r="D25" s="54">
        <v>6.5108533631451457E-2</v>
      </c>
      <c r="E25" s="54">
        <v>6.746710841559081E-2</v>
      </c>
      <c r="F25" s="54">
        <v>7.3517905507071921E-2</v>
      </c>
      <c r="G25" s="54">
        <v>7.0742831626957547E-2</v>
      </c>
      <c r="H25" s="54">
        <v>6.9279182614544466E-2</v>
      </c>
      <c r="I25" s="52">
        <v>7.5175749505551531E-2</v>
      </c>
      <c r="J25" s="54">
        <v>5.8553798543231311E-2</v>
      </c>
      <c r="K25" s="54">
        <v>6.0954288527150208E-2</v>
      </c>
      <c r="L25" s="54">
        <v>6.1724015608371763E-2</v>
      </c>
      <c r="M25" s="54">
        <v>6.7806785824556584E-2</v>
      </c>
      <c r="N25" s="53">
        <v>0.90357790960257023</v>
      </c>
      <c r="O25" s="53">
        <v>0.60827702161848207</v>
      </c>
    </row>
    <row r="26" spans="1:15" x14ac:dyDescent="0.2">
      <c r="A26" s="107" t="s">
        <v>213</v>
      </c>
      <c r="B26" s="107" t="s">
        <v>210</v>
      </c>
      <c r="C26" s="186">
        <v>5.8579674096750536E-2</v>
      </c>
      <c r="D26" s="186">
        <v>6.1032699832308551E-2</v>
      </c>
      <c r="E26" s="186">
        <v>6.0156346261790998E-2</v>
      </c>
      <c r="F26" s="186">
        <v>6.7047848329822454E-2</v>
      </c>
      <c r="G26" s="186">
        <v>6.3454852805154213E-2</v>
      </c>
      <c r="H26" s="186">
        <v>6.8430408532581713E-2</v>
      </c>
      <c r="I26" s="186">
        <v>6.3446061057042702E-2</v>
      </c>
      <c r="J26" s="186">
        <v>6.2837302336113524E-2</v>
      </c>
      <c r="K26" s="186">
        <v>6.6097465754587276E-2</v>
      </c>
      <c r="L26" s="186">
        <v>5.7011098160441899E-2</v>
      </c>
      <c r="M26" s="186">
        <v>6.1854609077498374E-2</v>
      </c>
      <c r="N26" s="187">
        <v>0.32749349807478373</v>
      </c>
      <c r="O26" s="187">
        <v>0.4843510917056475</v>
      </c>
    </row>
    <row r="27" spans="1:15" x14ac:dyDescent="0.2">
      <c r="A27" s="189" t="s">
        <v>213</v>
      </c>
      <c r="B27" s="108" t="s">
        <v>54</v>
      </c>
      <c r="C27" s="190">
        <v>0.22965230608969248</v>
      </c>
      <c r="D27" s="190">
        <v>0.2498951928451649</v>
      </c>
      <c r="E27" s="190">
        <v>0.26513149788480755</v>
      </c>
      <c r="F27" s="190">
        <v>0.28581101414384591</v>
      </c>
      <c r="G27" s="190">
        <v>0.26906516122859059</v>
      </c>
      <c r="H27" s="190">
        <v>0.28115241099883093</v>
      </c>
      <c r="I27" s="190">
        <v>0.26862748937670122</v>
      </c>
      <c r="J27" s="190">
        <v>0.23234705815752726</v>
      </c>
      <c r="K27" s="190">
        <v>0.23670497173798652</v>
      </c>
      <c r="L27" s="190">
        <v>0.20101690906940994</v>
      </c>
      <c r="M27" s="190">
        <v>0.21885827987237985</v>
      </c>
      <c r="N27" s="191">
        <v>-1.0794026217312624</v>
      </c>
      <c r="O27" s="191">
        <v>1.7841370802969907</v>
      </c>
    </row>
    <row r="28" spans="1:15" x14ac:dyDescent="0.2">
      <c r="A28" s="189" t="s">
        <v>213</v>
      </c>
      <c r="B28" s="107" t="s">
        <v>204</v>
      </c>
      <c r="C28" s="221">
        <v>2.2364658736992039E-2</v>
      </c>
      <c r="D28" s="221">
        <v>4.8083193590460219E-2</v>
      </c>
      <c r="E28" s="221">
        <v>5.8472406664567447E-2</v>
      </c>
      <c r="F28" s="221">
        <v>5.8772193800782427E-2</v>
      </c>
      <c r="G28" s="221">
        <v>0.1010110675214493</v>
      </c>
      <c r="H28" s="221">
        <v>0.125618564130487</v>
      </c>
      <c r="I28" s="221">
        <v>0.13219887598644917</v>
      </c>
      <c r="J28" s="221">
        <v>0.13356229007057402</v>
      </c>
      <c r="K28" s="221">
        <v>0.12761190229660685</v>
      </c>
      <c r="L28" s="54">
        <v>0.15642156117501985</v>
      </c>
      <c r="M28" s="54">
        <v>0.14779237709698445</v>
      </c>
      <c r="N28" s="222">
        <v>12.542771835999242</v>
      </c>
      <c r="O28" s="222">
        <v>-0.86291840780353957</v>
      </c>
    </row>
    <row r="29" spans="1:15" x14ac:dyDescent="0.2">
      <c r="A29" s="192" t="s">
        <v>214</v>
      </c>
      <c r="B29" s="192" t="s">
        <v>206</v>
      </c>
      <c r="C29" s="193">
        <v>1</v>
      </c>
      <c r="D29" s="193">
        <v>1</v>
      </c>
      <c r="E29" s="193">
        <v>1</v>
      </c>
      <c r="F29" s="193">
        <v>1</v>
      </c>
      <c r="G29" s="193">
        <v>1</v>
      </c>
      <c r="H29" s="193">
        <v>1</v>
      </c>
      <c r="I29" s="193">
        <v>1</v>
      </c>
      <c r="J29" s="193">
        <v>1</v>
      </c>
      <c r="K29" s="193">
        <v>1</v>
      </c>
      <c r="L29" s="193">
        <v>1</v>
      </c>
      <c r="M29" s="193">
        <v>1</v>
      </c>
      <c r="N29" s="194" t="s">
        <v>65</v>
      </c>
      <c r="O29" s="194" t="s">
        <v>65</v>
      </c>
    </row>
    <row r="32" spans="1:15" x14ac:dyDescent="0.2">
      <c r="M32" s="248"/>
    </row>
  </sheetData>
  <phoneticPr fontId="2" type="noConversion"/>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ypeofContent_x0028_Local_x0029_ xmlns="26e84011-c2fe-4213-95e4-84250e855ae8" xsi:nil="true"/>
    <TaxCatchAll xmlns="d20dc752-e45b-4d1b-85e2-ad89d550b4ce" xsi:nil="true"/>
    <DataRequests xmlns="26e84011-c2fe-4213-95e4-84250e855ae8" xsi:nil="true"/>
    <IndexID xmlns="26e84011-c2fe-4213-95e4-84250e855ae8" xsi:nil="true"/>
    <EditItem xmlns="26e84011-c2fe-4213-95e4-84250e855ae8">
      <Url xsi:nil="true"/>
      <Description xsi:nil="true"/>
    </EditItem>
    <Preview xmlns="26e84011-c2fe-4213-95e4-84250e855ae8" xsi:nil="true"/>
    <lcf76f155ced4ddcb4097134ff3c332f xmlns="26e84011-c2fe-4213-95e4-84250e855ae8">
      <Terms xmlns="http://schemas.microsoft.com/office/infopath/2007/PartnerControls"/>
    </lcf76f155ced4ddcb4097134ff3c332f>
    <RequestSource xmlns="26e84011-c2fe-4213-95e4-84250e855ae8"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77396513BA1FD4CA14D6AB97EB90AC2" ma:contentTypeVersion="41" ma:contentTypeDescription="Create a new document." ma:contentTypeScope="" ma:versionID="31be37df10def5302e496ecb088202fa">
  <xsd:schema xmlns:xsd="http://www.w3.org/2001/XMLSchema" xmlns:xs="http://www.w3.org/2001/XMLSchema" xmlns:p="http://schemas.microsoft.com/office/2006/metadata/properties" xmlns:ns2="26e84011-c2fe-4213-95e4-84250e855ae8" xmlns:ns3="d20dc752-e45b-4d1b-85e2-ad89d550b4ce" targetNamespace="http://schemas.microsoft.com/office/2006/metadata/properties" ma:root="true" ma:fieldsID="9423801590183cbf9f22cb6f7daa6515" ns2:_="" ns3:_="">
    <xsd:import namespace="26e84011-c2fe-4213-95e4-84250e855ae8"/>
    <xsd:import namespace="d20dc752-e45b-4d1b-85e2-ad89d550b4ce"/>
    <xsd:element name="properties">
      <xsd:complexType>
        <xsd:sequence>
          <xsd:element name="documentManagement">
            <xsd:complexType>
              <xsd:all>
                <xsd:element ref="ns2:TypeofContent_x0028_Local_x0029_" minOccurs="0"/>
                <xsd:element ref="ns2:DataRequests" minOccurs="0"/>
                <xsd:element ref="ns2:RequestSource" minOccurs="0"/>
                <xsd:element ref="ns2:EditItem" minOccurs="0"/>
                <xsd:element ref="ns2:Preview" minOccurs="0"/>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IndexID"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e84011-c2fe-4213-95e4-84250e855ae8" elementFormDefault="qualified">
    <xsd:import namespace="http://schemas.microsoft.com/office/2006/documentManagement/types"/>
    <xsd:import namespace="http://schemas.microsoft.com/office/infopath/2007/PartnerControls"/>
    <xsd:element name="TypeofContent_x0028_Local_x0029_" ma:index="4" nillable="true" ma:displayName="Type of Content(Local)" ma:internalName="TypeofContent_x0028_Local_x0029_" ma:readOnly="false">
      <xsd:complexType>
        <xsd:complexContent>
          <xsd:extension base="dms:MultiChoice">
            <xsd:sequence>
              <xsd:element name="Value" maxOccurs="unbounded" minOccurs="0" nillable="true">
                <xsd:simpleType>
                  <xsd:restriction base="dms:Choice">
                    <xsd:enumeration value="Data Requests"/>
                    <xsd:enumeration value="Data Responses"/>
                    <xsd:enumeration value="Meeting Minutes"/>
                    <xsd:enumeration value="Raw Data"/>
                    <xsd:enumeration value="Analysis"/>
                    <xsd:enumeration value="Visuals"/>
                    <xsd:enumeration value="Code"/>
                    <xsd:enumeration value="Data Sharing Agreements"/>
                  </xsd:restriction>
                </xsd:simpleType>
              </xsd:element>
            </xsd:sequence>
          </xsd:extension>
        </xsd:complexContent>
      </xsd:complexType>
    </xsd:element>
    <xsd:element name="DataRequests" ma:index="5" nillable="true" ma:displayName="Data Requests" ma:internalName="DataRequests" ma:readOnly="false">
      <xsd:complexType>
        <xsd:complexContent>
          <xsd:extension base="dms:MultiChoice">
            <xsd:sequence>
              <xsd:element name="Value" maxOccurs="unbounded" minOccurs="0" nillable="true">
                <xsd:simpleType>
                  <xsd:restriction base="dms:Choice">
                    <xsd:enumeration value="Internal"/>
                    <xsd:enumeration value="External"/>
                  </xsd:restriction>
                </xsd:simpleType>
              </xsd:element>
            </xsd:sequence>
          </xsd:extension>
        </xsd:complexContent>
      </xsd:complexType>
    </xsd:element>
    <xsd:element name="RequestSource" ma:index="6" nillable="true" ma:displayName="Request Source" ma:format="Dropdown" ma:internalName="RequestSource" ma:readOnly="false">
      <xsd:simpleType>
        <xsd:restriction base="dms:Choice">
          <xsd:enumeration value="Internal"/>
          <xsd:enumeration value="External"/>
        </xsd:restriction>
      </xsd:simpleType>
    </xsd:element>
    <xsd:element name="EditItem" ma:index="7" nillable="true" ma:displayName="Edit Details" ma:format="Hyperlink" ma:hidden="true" ma:internalName="EditItem"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Preview" ma:index="8" nillable="true" ma:displayName="Preview" ma:internalName="Preview" ma:readOnly="false">
      <xsd:simpleType>
        <xsd:restriction base="dms:Unknow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95b7e4bc-7c04-4239-a3c8-056ff7db7bf8"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IndexID" ma:index="19" nillable="true" ma:displayName="IndexID" ma:internalName="IndexID" ma:readOnly="false" ma:percentage="FALSE">
      <xsd:simpleType>
        <xsd:restriction base="dms:Number"/>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0dc752-e45b-4d1b-85e2-ad89d550b4ce"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261400f4-19d0-4ef7-b506-55797531aa1a}" ma:internalName="TaxCatchAll" ma:showField="CatchAllData" ma:web="d20dc752-e45b-4d1b-85e2-ad89d550b4c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8A1816B-698C-467D-AEE9-35013BB1EEAF}">
  <ds:schemaRefs>
    <ds:schemaRef ds:uri="d20dc752-e45b-4d1b-85e2-ad89d550b4ce"/>
    <ds:schemaRef ds:uri="http://purl.org/dc/elements/1.1/"/>
    <ds:schemaRef ds:uri="http://schemas.microsoft.com/office/2006/documentManagement/types"/>
    <ds:schemaRef ds:uri="http://schemas.microsoft.com/office/infopath/2007/PartnerControls"/>
    <ds:schemaRef ds:uri="http://schemas.microsoft.com/office/2006/metadata/properties"/>
    <ds:schemaRef ds:uri="http://purl.org/dc/terms/"/>
    <ds:schemaRef ds:uri="http://purl.org/dc/dcmitype/"/>
    <ds:schemaRef ds:uri="http://schemas.openxmlformats.org/package/2006/metadata/core-properties"/>
    <ds:schemaRef ds:uri="26e84011-c2fe-4213-95e4-84250e855ae8"/>
    <ds:schemaRef ds:uri="http://www.w3.org/XML/1998/namespace"/>
  </ds:schemaRefs>
</ds:datastoreItem>
</file>

<file path=customXml/itemProps2.xml><?xml version="1.0" encoding="utf-8"?>
<ds:datastoreItem xmlns:ds="http://schemas.openxmlformats.org/officeDocument/2006/customXml" ds:itemID="{FC1C332C-0A46-4016-AD83-840B579BD3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e84011-c2fe-4213-95e4-84250e855ae8"/>
    <ds:schemaRef ds:uri="d20dc752-e45b-4d1b-85e2-ad89d550b4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D4700A1-CF2F-451E-A589-E2A820F7F17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1</vt:i4>
      </vt:variant>
    </vt:vector>
  </HeadingPairs>
  <TitlesOfParts>
    <vt:vector size="20" baseType="lpstr">
      <vt:lpstr>Cover</vt:lpstr>
      <vt:lpstr>Notes</vt:lpstr>
      <vt:lpstr>1.1</vt:lpstr>
      <vt:lpstr>1.2</vt:lpstr>
      <vt:lpstr>1.3</vt:lpstr>
      <vt:lpstr>1.4</vt:lpstr>
      <vt:lpstr>1.5</vt:lpstr>
      <vt:lpstr>1.6</vt:lpstr>
      <vt:lpstr>1.7</vt:lpstr>
      <vt:lpstr>1.8</vt:lpstr>
      <vt:lpstr>1.9</vt:lpstr>
      <vt:lpstr>1.10</vt:lpstr>
      <vt:lpstr>1.11</vt:lpstr>
      <vt:lpstr>1.12</vt:lpstr>
      <vt:lpstr>1.13</vt:lpstr>
      <vt:lpstr>1.14</vt:lpstr>
      <vt:lpstr>1.15</vt:lpstr>
      <vt:lpstr>1.16</vt:lpstr>
      <vt:lpstr>1.17</vt:lpstr>
      <vt:lpstr>Cover!Cover_Print_Area</vt:lpstr>
    </vt:vector>
  </TitlesOfParts>
  <Manager/>
  <Company>Youth Justice Board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willik</dc:creator>
  <cp:keywords/>
  <dc:description/>
  <cp:lastModifiedBy>Kennedy, Stephen (YJB)</cp:lastModifiedBy>
  <cp:revision/>
  <dcterms:created xsi:type="dcterms:W3CDTF">2011-07-26T08:58:12Z</dcterms:created>
  <dcterms:modified xsi:type="dcterms:W3CDTF">2026-01-28T14:13:52Z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0x010100777396513BA1FD4CA14D6AB97EB90AC2</vt:lpwstr>
  </property>
  <property fmtid="{D5CDD505-2E9C-101B-9397-08002B2CF9AE}" pid="3" name="MediaServiceImageTags">
    <vt:lpwstr/>
  </property>
  <property fmtid="{D5CDD505-2E9C-101B-9397-08002B2CF9AE}" pid="4" name="_ExtendedDescription">
    <vt:lpwstr/>
  </property>
</Properties>
</file>